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lloyd\Documents\Personal\Village Hall\"/>
    </mc:Choice>
  </mc:AlternateContent>
  <xr:revisionPtr revIDLastSave="0" documentId="13_ncr:1_{5D9220D1-9D20-4277-BA6B-F9FC4143060D}" xr6:coauthVersionLast="43" xr6:coauthVersionMax="43" xr10:uidLastSave="{00000000-0000-0000-0000-000000000000}"/>
  <bookViews>
    <workbookView xWindow="-110" yWindow="-110" windowWidth="19420" windowHeight="10420" xr2:uid="{287BA83D-4C79-4EC8-B3D1-23C29A0C9016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I54" i="1" s="1"/>
  <c r="D71" i="1" s="1"/>
  <c r="C54" i="1"/>
  <c r="D54" i="1" s="1"/>
  <c r="H50" i="1"/>
  <c r="I50" i="1" s="1"/>
  <c r="D50" i="1"/>
  <c r="C50" i="1"/>
  <c r="H47" i="1"/>
  <c r="G47" i="1"/>
  <c r="C47" i="1"/>
  <c r="B47" i="1"/>
  <c r="H46" i="1"/>
  <c r="I47" i="1" s="1"/>
  <c r="D68" i="1" s="1"/>
  <c r="G46" i="1"/>
  <c r="C46" i="1"/>
  <c r="B46" i="1"/>
  <c r="C45" i="1"/>
  <c r="B45" i="1"/>
  <c r="C44" i="1"/>
  <c r="D47" i="1" s="1"/>
  <c r="C68" i="1" s="1"/>
  <c r="B44" i="1"/>
  <c r="H43" i="1"/>
  <c r="G43" i="1"/>
  <c r="H42" i="1"/>
  <c r="G42" i="1"/>
  <c r="H41" i="1"/>
  <c r="I43" i="1" s="1"/>
  <c r="D67" i="1" s="1"/>
  <c r="G41" i="1"/>
  <c r="C41" i="1"/>
  <c r="D41" i="1" s="1"/>
  <c r="C67" i="1" s="1"/>
  <c r="B41" i="1"/>
  <c r="C40" i="1"/>
  <c r="B40" i="1"/>
  <c r="H38" i="1"/>
  <c r="G38" i="1"/>
  <c r="M37" i="1"/>
  <c r="M39" i="1" s="1"/>
  <c r="H37" i="1"/>
  <c r="G37" i="1"/>
  <c r="C37" i="1"/>
  <c r="B37" i="1"/>
  <c r="H36" i="1"/>
  <c r="G36" i="1"/>
  <c r="C36" i="1"/>
  <c r="B36" i="1"/>
  <c r="C35" i="1"/>
  <c r="B35" i="1"/>
  <c r="C34" i="1"/>
  <c r="B34" i="1"/>
  <c r="H33" i="1"/>
  <c r="G33" i="1"/>
  <c r="C33" i="1"/>
  <c r="B33" i="1"/>
  <c r="H32" i="1"/>
  <c r="G32" i="1"/>
  <c r="C32" i="1"/>
  <c r="B32" i="1"/>
  <c r="H31" i="1"/>
  <c r="G31" i="1"/>
  <c r="C31" i="1"/>
  <c r="B31" i="1"/>
  <c r="H30" i="1"/>
  <c r="G30" i="1"/>
  <c r="C30" i="1"/>
  <c r="B30" i="1"/>
  <c r="H29" i="1"/>
  <c r="G29" i="1"/>
  <c r="C29" i="1"/>
  <c r="B29" i="1"/>
  <c r="H28" i="1"/>
  <c r="G28" i="1"/>
  <c r="O27" i="1"/>
  <c r="O28" i="1" s="1"/>
  <c r="N27" i="1"/>
  <c r="P64" i="1" s="1"/>
  <c r="M27" i="1"/>
  <c r="M64" i="1" s="1"/>
  <c r="L27" i="1"/>
  <c r="P26" i="1"/>
  <c r="O26" i="1"/>
  <c r="N63" i="1" s="1"/>
  <c r="N26" i="1"/>
  <c r="N28" i="1" s="1"/>
  <c r="M26" i="1"/>
  <c r="M63" i="1" s="1"/>
  <c r="L26" i="1"/>
  <c r="L63" i="1" s="1"/>
  <c r="C26" i="1"/>
  <c r="B26" i="1"/>
  <c r="P25" i="1"/>
  <c r="O25" i="1"/>
  <c r="N25" i="1"/>
  <c r="L25" i="1"/>
  <c r="H25" i="1"/>
  <c r="I25" i="1" s="1"/>
  <c r="C25" i="1"/>
  <c r="B25" i="1"/>
  <c r="I38" i="1" l="1"/>
  <c r="D69" i="1" s="1"/>
  <c r="I33" i="1"/>
  <c r="D70" i="1" s="1"/>
  <c r="C56" i="1"/>
  <c r="D37" i="1"/>
  <c r="P63" i="1"/>
  <c r="P27" i="1"/>
  <c r="D72" i="1"/>
  <c r="M34" i="1"/>
  <c r="P28" i="1"/>
  <c r="L28" i="1"/>
  <c r="H56" i="1"/>
  <c r="H59" i="1" s="1"/>
  <c r="N64" i="1"/>
  <c r="L64" i="1"/>
  <c r="M28" i="1"/>
  <c r="D26" i="1"/>
  <c r="C66" i="1" s="1"/>
  <c r="C72" i="1" s="1"/>
</calcChain>
</file>

<file path=xl/sharedStrings.xml><?xml version="1.0" encoding="utf-8"?>
<sst xmlns="http://schemas.openxmlformats.org/spreadsheetml/2006/main" count="73" uniqueCount="50">
  <si>
    <t>The Narth &amp; District Village Hall Management Accounts for the period ending December 2021</t>
  </si>
  <si>
    <t>INCOME</t>
  </si>
  <si>
    <t>EXPENDITURE</t>
  </si>
  <si>
    <t>Cash assets</t>
  </si>
  <si>
    <t>Glade</t>
  </si>
  <si>
    <t>Hall rental</t>
  </si>
  <si>
    <t>Tavern</t>
  </si>
  <si>
    <t xml:space="preserve">Refunds </t>
  </si>
  <si>
    <t>GT Cash</t>
  </si>
  <si>
    <t>Opening Balances</t>
  </si>
  <si>
    <t>Administration</t>
  </si>
  <si>
    <t>Closing Balances</t>
  </si>
  <si>
    <t>Rental by village groups</t>
  </si>
  <si>
    <t>Difference of balances</t>
  </si>
  <si>
    <t>Funds</t>
  </si>
  <si>
    <r>
      <t xml:space="preserve">Reserves </t>
    </r>
    <r>
      <rPr>
        <i/>
        <sz val="11"/>
        <color theme="1"/>
        <rFont val="Calibri"/>
        <family val="2"/>
        <scheme val="minor"/>
      </rPr>
      <t>(Note 2)</t>
    </r>
  </si>
  <si>
    <t>Restricted funds</t>
  </si>
  <si>
    <t>Unrestricted funds</t>
  </si>
  <si>
    <t>Utilities</t>
  </si>
  <si>
    <t>Value of Stock Held at Year End</t>
  </si>
  <si>
    <t>Value of bar stock</t>
  </si>
  <si>
    <t>Value of other stock</t>
  </si>
  <si>
    <t>Events and activities</t>
  </si>
  <si>
    <t>Total stock value</t>
  </si>
  <si>
    <t>Note 1</t>
  </si>
  <si>
    <t>Notes</t>
  </si>
  <si>
    <r>
      <t>Note 1</t>
    </r>
    <r>
      <rPr>
        <sz val="11"/>
        <color theme="1"/>
        <rFont val="Calibri"/>
        <family val="2"/>
        <scheme val="minor"/>
      </rPr>
      <t xml:space="preserve"> Bar and other stock</t>
    </r>
  </si>
  <si>
    <t>Other fundraising</t>
  </si>
  <si>
    <r>
      <t>Note 2</t>
    </r>
    <r>
      <rPr>
        <sz val="11"/>
        <color theme="1"/>
        <rFont val="Calibri"/>
        <family val="2"/>
        <scheme val="minor"/>
      </rPr>
      <t xml:space="preserve"> Reserves</t>
    </r>
  </si>
  <si>
    <t xml:space="preserve">The Village Hall policy is to retain £10,000 reserve funds to cover </t>
  </si>
  <si>
    <t>unforseen expenditure and fluctuations in cash flow</t>
  </si>
  <si>
    <t>Help on The Narth</t>
  </si>
  <si>
    <t>Shop on The Narth income</t>
  </si>
  <si>
    <t>Shop on The Narth expenses</t>
  </si>
  <si>
    <t>Other Income</t>
  </si>
  <si>
    <t>Capital projects</t>
  </si>
  <si>
    <t>TUCC grants: towards revenue</t>
  </si>
  <si>
    <t>Total income</t>
  </si>
  <si>
    <t>Total expenditure</t>
  </si>
  <si>
    <r>
      <t>Net profit/</t>
    </r>
    <r>
      <rPr>
        <b/>
        <sz val="12"/>
        <color rgb="FFFF0000"/>
        <rFont val="Calibri"/>
        <family val="2"/>
        <scheme val="minor"/>
      </rPr>
      <t>(loss)</t>
    </r>
    <r>
      <rPr>
        <b/>
        <sz val="12"/>
        <color theme="1"/>
        <rFont val="Calibri"/>
        <family val="2"/>
        <scheme val="minor"/>
      </rPr>
      <t xml:space="preserve"> for year</t>
    </r>
  </si>
  <si>
    <t>Cash</t>
  </si>
  <si>
    <t>Bank</t>
  </si>
  <si>
    <t>Post Office</t>
  </si>
  <si>
    <t>Total</t>
  </si>
  <si>
    <t>Reserve</t>
  </si>
  <si>
    <t>Opening Balance</t>
  </si>
  <si>
    <t>Closing Balance</t>
  </si>
  <si>
    <t>Income</t>
  </si>
  <si>
    <t>Expense</t>
  </si>
  <si>
    <t xml:space="preserve">This amount is based on a full stock count following the December Glade Tavern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</si>
</sst>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&quot;£&quot;#,##0;[Red]\(&quot;£&quot;#,##0.00\)"/>
    <numFmt numFmtId="166" formatCode="&quot;£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6" fillId="0" borderId="1" xfId="0" applyNumberFormat="1" applyFont="1" applyBorder="1"/>
    <xf numFmtId="0" fontId="6" fillId="0" borderId="1" xfId="0" applyFont="1" applyBorder="1"/>
    <xf numFmtId="2" fontId="6" fillId="0" borderId="0" xfId="0" applyNumberFormat="1" applyFont="1"/>
    <xf numFmtId="0" fontId="6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/>
    <xf numFmtId="0" fontId="2" fillId="0" borderId="0" xfId="0" applyFont="1"/>
    <xf numFmtId="2" fontId="1" fillId="0" borderId="0" xfId="0" applyNumberFormat="1" applyFont="1"/>
    <xf numFmtId="0" fontId="1" fillId="0" borderId="5" xfId="0" applyFont="1" applyBorder="1"/>
    <xf numFmtId="0" fontId="2" fillId="0" borderId="0" xfId="0" applyFont="1" applyAlignment="1">
      <alignment horizontal="right"/>
    </xf>
    <xf numFmtId="0" fontId="1" fillId="0" borderId="6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8" fontId="1" fillId="0" borderId="0" xfId="0" applyNumberFormat="1" applyFont="1"/>
    <xf numFmtId="8" fontId="1" fillId="0" borderId="6" xfId="0" applyNumberFormat="1" applyFont="1" applyBorder="1"/>
    <xf numFmtId="0" fontId="2" fillId="2" borderId="5" xfId="0" applyFont="1" applyFill="1" applyBorder="1"/>
    <xf numFmtId="8" fontId="2" fillId="2" borderId="0" xfId="0" applyNumberFormat="1" applyFont="1" applyFill="1"/>
    <xf numFmtId="8" fontId="2" fillId="2" borderId="7" xfId="0" applyNumberFormat="1" applyFont="1" applyFill="1" applyBorder="1"/>
    <xf numFmtId="0" fontId="2" fillId="0" borderId="8" xfId="0" applyFont="1" applyBorder="1"/>
    <xf numFmtId="8" fontId="1" fillId="0" borderId="9" xfId="0" applyNumberFormat="1" applyFont="1" applyBorder="1"/>
    <xf numFmtId="8" fontId="1" fillId="0" borderId="10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0" fontId="8" fillId="0" borderId="0" xfId="0" applyFont="1"/>
    <xf numFmtId="0" fontId="1" fillId="0" borderId="11" xfId="0" applyFont="1" applyBorder="1"/>
    <xf numFmtId="0" fontId="1" fillId="0" borderId="1" xfId="0" applyFont="1" applyBorder="1"/>
    <xf numFmtId="8" fontId="1" fillId="0" borderId="7" xfId="0" applyNumberFormat="1" applyFont="1" applyBorder="1"/>
    <xf numFmtId="14" fontId="0" fillId="0" borderId="3" xfId="0" applyNumberFormat="1" applyBorder="1"/>
    <xf numFmtId="8" fontId="9" fillId="0" borderId="6" xfId="0" applyNumberFormat="1" applyFont="1" applyBorder="1"/>
    <xf numFmtId="0" fontId="0" fillId="0" borderId="11" xfId="0" applyBorder="1"/>
    <xf numFmtId="8" fontId="9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0" fillId="0" borderId="0" xfId="0" applyFont="1"/>
    <xf numFmtId="0" fontId="7" fillId="0" borderId="0" xfId="0" applyFont="1"/>
    <xf numFmtId="164" fontId="6" fillId="0" borderId="9" xfId="0" applyNumberFormat="1" applyFont="1" applyBorder="1"/>
    <xf numFmtId="164" fontId="8" fillId="0" borderId="0" xfId="0" applyNumberFormat="1" applyFont="1"/>
    <xf numFmtId="8" fontId="8" fillId="0" borderId="0" xfId="0" applyNumberFormat="1" applyFont="1"/>
    <xf numFmtId="0" fontId="6" fillId="0" borderId="12" xfId="0" applyFont="1" applyBorder="1"/>
    <xf numFmtId="0" fontId="1" fillId="0" borderId="12" xfId="0" applyFont="1" applyBorder="1"/>
    <xf numFmtId="0" fontId="8" fillId="0" borderId="12" xfId="0" applyFont="1" applyBorder="1"/>
    <xf numFmtId="165" fontId="6" fillId="0" borderId="12" xfId="0" applyNumberFormat="1" applyFont="1" applyBorder="1"/>
    <xf numFmtId="164" fontId="6" fillId="0" borderId="0" xfId="0" applyNumberFormat="1" applyFont="1"/>
    <xf numFmtId="0" fontId="2" fillId="0" borderId="0" xfId="0" applyFont="1" applyAlignment="1">
      <alignment horizontal="center"/>
    </xf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Income and Expenditure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n-GB" sz="1100" b="1">
                <a:solidFill>
                  <a:schemeClr val="tx1"/>
                </a:solidFill>
              </a:rPr>
              <a:t>period</a:t>
            </a:r>
            <a:r>
              <a:rPr lang="en-GB" sz="1100" b="1" baseline="0">
                <a:solidFill>
                  <a:schemeClr val="tx1"/>
                </a:solidFill>
              </a:rPr>
              <a:t> ending 31st December 2021</a:t>
            </a:r>
          </a:p>
          <a:p>
            <a:pPr>
              <a:defRPr b="1">
                <a:solidFill>
                  <a:schemeClr val="tx1"/>
                </a:solidFill>
              </a:defRPr>
            </a:pPr>
            <a:endParaRPr lang="en-GB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'[1]Annual accounts'!$C$65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'[1]Annual accounts'!$B$66:$B$72</c:f>
              <c:strCache>
                <c:ptCount val="7"/>
                <c:pt idx="0">
                  <c:v>Hall rental</c:v>
                </c:pt>
                <c:pt idx="1">
                  <c:v>Events and activities</c:v>
                </c:pt>
                <c:pt idx="2">
                  <c:v>Other fundraising</c:v>
                </c:pt>
                <c:pt idx="3">
                  <c:v>Utilities</c:v>
                </c:pt>
                <c:pt idx="4">
                  <c:v>Administration</c:v>
                </c:pt>
                <c:pt idx="5">
                  <c:v>Capital projects</c:v>
                </c:pt>
                <c:pt idx="6">
                  <c:v>Total</c:v>
                </c:pt>
              </c:strCache>
            </c:strRef>
          </c:cat>
          <c:val>
            <c:numRef>
              <c:f>'[1]Annual accounts'!$C$66:$C$72</c:f>
              <c:numCache>
                <c:formatCode>"£"#,##0</c:formatCode>
                <c:ptCount val="7"/>
                <c:pt idx="0">
                  <c:v>391</c:v>
                </c:pt>
                <c:pt idx="1">
                  <c:v>798.6</c:v>
                </c:pt>
                <c:pt idx="2">
                  <c:v>655.79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&quot;£&quot;#,##0.00">
                  <c:v>1845.3899999999999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41A-8CF6-E4479A5A2753}"/>
            </c:ext>
          </c:extLst>
        </c:ser>
        <c:ser>
          <c:idx val="1"/>
          <c:order val="1"/>
          <c:tx>
            <c:strRef>
              <c:f>'[1]Annual accounts'!$D$65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'[1]Annual accounts'!$B$66:$B$72</c:f>
              <c:strCache>
                <c:ptCount val="7"/>
                <c:pt idx="0">
                  <c:v>Hall rental</c:v>
                </c:pt>
                <c:pt idx="1">
                  <c:v>Events and activities</c:v>
                </c:pt>
                <c:pt idx="2">
                  <c:v>Other fundraising</c:v>
                </c:pt>
                <c:pt idx="3">
                  <c:v>Utilities</c:v>
                </c:pt>
                <c:pt idx="4">
                  <c:v>Administration</c:v>
                </c:pt>
                <c:pt idx="5">
                  <c:v>Capital projects</c:v>
                </c:pt>
                <c:pt idx="6">
                  <c:v>Total</c:v>
                </c:pt>
              </c:strCache>
            </c:strRef>
          </c:cat>
          <c:val>
            <c:numRef>
              <c:f>'[1]Annual accounts'!$D$66:$D$72</c:f>
              <c:numCache>
                <c:formatCode>"£"#,##0</c:formatCode>
                <c:ptCount val="7"/>
                <c:pt idx="0">
                  <c:v>0</c:v>
                </c:pt>
                <c:pt idx="1">
                  <c:v>683.44</c:v>
                </c:pt>
                <c:pt idx="2">
                  <c:v>105</c:v>
                </c:pt>
                <c:pt idx="3">
                  <c:v>290.65999999999997</c:v>
                </c:pt>
                <c:pt idx="4">
                  <c:v>878.51</c:v>
                </c:pt>
                <c:pt idx="5">
                  <c:v>775</c:v>
                </c:pt>
                <c:pt idx="6" formatCode="&quot;£&quot;#,##0.00">
                  <c:v>2732.6099999999997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B-441A-8CF6-E4479A5A2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149056"/>
        <c:axId val="407151680"/>
      </c:barChart>
      <c:catAx>
        <c:axId val="4071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51680"/>
        <c:crosses val="autoZero"/>
        <c:auto val="1"/>
        <c:lblAlgn val="ctr"/>
        <c:lblOffset val="100"/>
        <c:noMultiLvlLbl val="0"/>
      </c:catAx>
      <c:valAx>
        <c:axId val="4071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Cash Assets</a:t>
            </a:r>
            <a:r>
              <a:rPr lang="en-GB" b="1" baseline="0">
                <a:solidFill>
                  <a:schemeClr val="tx1"/>
                </a:solidFill>
              </a:rPr>
              <a:t> at 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n-GB" b="1" baseline="0">
                <a:solidFill>
                  <a:schemeClr val="tx1"/>
                </a:solidFill>
              </a:rPr>
              <a:t>31 December 2021</a:t>
            </a:r>
          </a:p>
          <a:p>
            <a:pPr>
              <a:defRPr b="1">
                <a:solidFill>
                  <a:schemeClr val="tx1"/>
                </a:solidFill>
              </a:defRPr>
            </a:pPr>
            <a:endParaRPr lang="en-GB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'[1]Annual accounts'!$L$66</c:f>
              <c:strCache>
                <c:ptCount val="1"/>
                <c:pt idx="0">
                  <c:v>Opening Balance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'[1]Annual accounts'!$K$67:$K$71</c:f>
              <c:strCache>
                <c:ptCount val="5"/>
                <c:pt idx="0">
                  <c:v>Cash</c:v>
                </c:pt>
                <c:pt idx="1">
                  <c:v>GT Cash</c:v>
                </c:pt>
                <c:pt idx="2">
                  <c:v>Post Office</c:v>
                </c:pt>
                <c:pt idx="3">
                  <c:v>Bank</c:v>
                </c:pt>
                <c:pt idx="4">
                  <c:v>Reserve</c:v>
                </c:pt>
              </c:strCache>
            </c:strRef>
          </c:cat>
          <c:val>
            <c:numRef>
              <c:f>'[1]Annual accounts'!$L$67:$L$71</c:f>
              <c:numCache>
                <c:formatCode>"£"#,##0.00</c:formatCode>
                <c:ptCount val="5"/>
                <c:pt idx="0">
                  <c:v>60.86</c:v>
                </c:pt>
                <c:pt idx="1">
                  <c:v>140</c:v>
                </c:pt>
                <c:pt idx="2">
                  <c:v>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884-BD77-08BFF4DB713C}"/>
            </c:ext>
          </c:extLst>
        </c:ser>
        <c:ser>
          <c:idx val="2"/>
          <c:order val="2"/>
          <c:tx>
            <c:strRef>
              <c:f>'[1]Annual accounts'!$N$66</c:f>
              <c:strCache>
                <c:ptCount val="1"/>
                <c:pt idx="0">
                  <c:v>Closing Balance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'[1]Annual accounts'!$K$67:$K$71</c:f>
              <c:strCache>
                <c:ptCount val="5"/>
                <c:pt idx="0">
                  <c:v>Cash</c:v>
                </c:pt>
                <c:pt idx="1">
                  <c:v>GT Cash</c:v>
                </c:pt>
                <c:pt idx="2">
                  <c:v>Post Office</c:v>
                </c:pt>
                <c:pt idx="3">
                  <c:v>Bank</c:v>
                </c:pt>
                <c:pt idx="4">
                  <c:v>Reserve</c:v>
                </c:pt>
              </c:strCache>
            </c:strRef>
          </c:cat>
          <c:val>
            <c:numRef>
              <c:f>'[1]Annual accounts'!$N$67:$N$71</c:f>
              <c:numCache>
                <c:formatCode>"£"#,##0.00_);[Red]\("£"#,##0.00\)</c:formatCode>
                <c:ptCount val="5"/>
                <c:pt idx="0">
                  <c:v>122.86</c:v>
                </c:pt>
                <c:pt idx="1">
                  <c:v>140</c:v>
                </c:pt>
                <c:pt idx="2">
                  <c:v>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3-4884-BD77-08BFF4DB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416424"/>
        <c:axId val="527416752"/>
      </c:barChart>
      <c:barChart>
        <c:barDir val="col"/>
        <c:grouping val="clustered"/>
        <c:varyColors val="0"/>
        <c:ser>
          <c:idx val="1"/>
          <c:order val="1"/>
          <c:tx>
            <c:strRef>
              <c:f>'[1]Annual accounts'!$M$66</c:f>
              <c:strCache>
                <c:ptCount val="1"/>
                <c:pt idx="0">
                  <c:v>Opening Balance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'[1]Annual accounts'!$K$67:$K$71</c:f>
              <c:strCache>
                <c:ptCount val="5"/>
                <c:pt idx="0">
                  <c:v>Cash</c:v>
                </c:pt>
                <c:pt idx="1">
                  <c:v>GT Cash</c:v>
                </c:pt>
                <c:pt idx="2">
                  <c:v>Post Office</c:v>
                </c:pt>
                <c:pt idx="3">
                  <c:v>Bank</c:v>
                </c:pt>
                <c:pt idx="4">
                  <c:v>Reserve</c:v>
                </c:pt>
              </c:strCache>
            </c:strRef>
          </c:cat>
          <c:val>
            <c:numRef>
              <c:f>'[1]Annual accounts'!$M$67:$M$71</c:f>
              <c:numCache>
                <c:formatCode>"£"#,##0.00</c:formatCode>
                <c:ptCount val="5"/>
                <c:pt idx="3">
                  <c:v>22822.560000000001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3-4884-BD77-08BFF4DB713C}"/>
            </c:ext>
          </c:extLst>
        </c:ser>
        <c:ser>
          <c:idx val="3"/>
          <c:order val="3"/>
          <c:tx>
            <c:strRef>
              <c:f>'[1]Annual accounts'!$O$66</c:f>
              <c:strCache>
                <c:ptCount val="1"/>
                <c:pt idx="0">
                  <c:v>Closing Balance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'[1]Annual accounts'!$K$67:$K$71</c:f>
              <c:strCache>
                <c:ptCount val="5"/>
                <c:pt idx="0">
                  <c:v>Cash</c:v>
                </c:pt>
                <c:pt idx="1">
                  <c:v>GT Cash</c:v>
                </c:pt>
                <c:pt idx="2">
                  <c:v>Post Office</c:v>
                </c:pt>
                <c:pt idx="3">
                  <c:v>Bank</c:v>
                </c:pt>
                <c:pt idx="4">
                  <c:v>Reserve</c:v>
                </c:pt>
              </c:strCache>
            </c:strRef>
          </c:cat>
          <c:val>
            <c:numRef>
              <c:f>'[1]Annual accounts'!$O$67:$O$71</c:f>
              <c:numCache>
                <c:formatCode>General</c:formatCode>
                <c:ptCount val="5"/>
                <c:pt idx="3" formatCode="&quot;£&quot;#,##0.00_);[Red]\(&quot;£&quot;#,##0.00\)">
                  <c:v>21970.239999999998</c:v>
                </c:pt>
                <c:pt idx="4" formatCode="&quot;£&quot;#,##0.00_);[Red]\(&quot;£&quot;#,##0.00\)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53-4884-BD77-08BFF4DB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954808"/>
        <c:axId val="530961040"/>
      </c:barChart>
      <c:catAx>
        <c:axId val="5274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16752"/>
        <c:crosses val="autoZero"/>
        <c:auto val="1"/>
        <c:lblAlgn val="ctr"/>
        <c:lblOffset val="100"/>
        <c:noMultiLvlLbl val="0"/>
      </c:catAx>
      <c:valAx>
        <c:axId val="5274167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16424"/>
        <c:crosses val="autoZero"/>
        <c:crossBetween val="between"/>
        <c:majorUnit val="50"/>
      </c:valAx>
      <c:valAx>
        <c:axId val="530961040"/>
        <c:scaling>
          <c:orientation val="minMax"/>
          <c:min val="0"/>
        </c:scaling>
        <c:delete val="0"/>
        <c:axPos val="r"/>
        <c:numFmt formatCode="&quot;£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54808"/>
        <c:crosses val="max"/>
        <c:crossBetween val="between"/>
      </c:valAx>
      <c:catAx>
        <c:axId val="530954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096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706369309287017E-5"/>
          <c:y val="0.93376737642921626"/>
          <c:w val="0.84479606199551416"/>
          <c:h val="6.6232623570783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367393</xdr:colOff>
      <xdr:row>2</xdr:row>
      <xdr:rowOff>75292</xdr:rowOff>
    </xdr:from>
    <xdr:to>
      <xdr:col>7</xdr:col>
      <xdr:colOff>353785</xdr:colOff>
      <xdr:row>18</xdr:row>
      <xdr:rowOff>99784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DF1FE-1DA1-457D-8ABC-D7E291290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458107</xdr:colOff>
      <xdr:row>2</xdr:row>
      <xdr:rowOff>57151</xdr:rowOff>
    </xdr:from>
    <xdr:to>
      <xdr:col>16</xdr:col>
      <xdr:colOff>680356</xdr:colOff>
      <xdr:row>18</xdr:row>
      <xdr:rowOff>72572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9FA4F9-FA1F-4591-B1EB-B2510859F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Year%20Village%20Hall%20accounts%20Oct%202021%20to%20Sep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her%20Debtors%2025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accounts"/>
      <sheetName val="Receipts"/>
      <sheetName val="Expenses"/>
      <sheetName val="Balance"/>
      <sheetName val="Bank Statement"/>
      <sheetName val="Oil Syndicate Dec 2021"/>
      <sheetName val="Bank Deposits"/>
      <sheetName val="Cash"/>
      <sheetName val="Sumup"/>
      <sheetName val="Summaries"/>
      <sheetName val="Trading limits calcs"/>
      <sheetName val="Bookings"/>
      <sheetName val="GT analysis"/>
      <sheetName val="Use of Stock"/>
      <sheetName val="OS Payments"/>
      <sheetName val="GT Cash"/>
      <sheetName val="SumUp Sales Report"/>
    </sheetNames>
    <sheetDataSet>
      <sheetData sheetId="0">
        <row r="25">
          <cell r="B25" t="str">
            <v>Private rental</v>
          </cell>
        </row>
        <row r="26">
          <cell r="B26" t="str">
            <v>Marquee</v>
          </cell>
        </row>
        <row r="28">
          <cell r="G28" t="str">
            <v>Cleaning &amp; housekeeping</v>
          </cell>
        </row>
        <row r="29">
          <cell r="B29" t="str">
            <v>Garden Club</v>
          </cell>
          <cell r="G29" t="str">
            <v>Maintenance</v>
          </cell>
        </row>
        <row r="30">
          <cell r="B30" t="str">
            <v>Ladies Keep Fit</v>
          </cell>
          <cell r="G30" t="str">
            <v>Insurance</v>
          </cell>
        </row>
        <row r="31">
          <cell r="B31" t="str">
            <v>Social Club</v>
          </cell>
          <cell r="G31" t="str">
            <v>Licences</v>
          </cell>
        </row>
        <row r="32">
          <cell r="B32" t="str">
            <v>Table Tennis</v>
          </cell>
          <cell r="G32" t="str">
            <v>Office overheads</v>
          </cell>
        </row>
        <row r="33">
          <cell r="B33" t="str">
            <v>Tai Chi Practice</v>
          </cell>
          <cell r="G33" t="str">
            <v>Newsletter</v>
          </cell>
        </row>
        <row r="34">
          <cell r="B34" t="str">
            <v>The Narth Singers</v>
          </cell>
        </row>
        <row r="35">
          <cell r="B35" t="str">
            <v>Wye Valley Women</v>
          </cell>
        </row>
        <row r="36">
          <cell r="B36" t="str">
            <v>Yoga</v>
          </cell>
          <cell r="G36" t="str">
            <v>Electricity</v>
          </cell>
        </row>
        <row r="37">
          <cell r="B37" t="str">
            <v>Zumba</v>
          </cell>
          <cell r="G37" t="str">
            <v>Rates/Water</v>
          </cell>
        </row>
        <row r="38">
          <cell r="G38" t="str">
            <v>Phone &amp; internet</v>
          </cell>
        </row>
        <row r="40">
          <cell r="B40" t="str">
            <v>Glade Tavern</v>
          </cell>
        </row>
        <row r="41">
          <cell r="B41">
            <v>0</v>
          </cell>
          <cell r="G41" t="str">
            <v>Bar stock</v>
          </cell>
        </row>
        <row r="42">
          <cell r="G42" t="str">
            <v>Glade Tavern</v>
          </cell>
        </row>
        <row r="43">
          <cell r="G43">
            <v>0</v>
          </cell>
        </row>
        <row r="44">
          <cell r="B44" t="str">
            <v>General donations</v>
          </cell>
        </row>
        <row r="45">
          <cell r="B45" t="str">
            <v>Oil syndicate donations</v>
          </cell>
        </row>
        <row r="46">
          <cell r="B46" t="str">
            <v>100 Club</v>
          </cell>
        </row>
        <row r="47">
          <cell r="B47" t="str">
            <v>Calendars</v>
          </cell>
        </row>
        <row r="65">
          <cell r="C65" t="str">
            <v>Income</v>
          </cell>
          <cell r="D65" t="str">
            <v>Expense</v>
          </cell>
        </row>
        <row r="66">
          <cell r="B66" t="str">
            <v>Hall rental</v>
          </cell>
          <cell r="C66">
            <v>391</v>
          </cell>
          <cell r="D66">
            <v>0</v>
          </cell>
          <cell r="L66" t="str">
            <v>Opening Balance</v>
          </cell>
          <cell r="M66" t="str">
            <v>Opening Balance</v>
          </cell>
          <cell r="N66" t="str">
            <v>Closing Balance</v>
          </cell>
          <cell r="O66" t="str">
            <v>Closing Balance</v>
          </cell>
        </row>
        <row r="67">
          <cell r="B67" t="str">
            <v>Events and activities</v>
          </cell>
          <cell r="C67">
            <v>798.6</v>
          </cell>
          <cell r="D67">
            <v>683.44</v>
          </cell>
          <cell r="K67" t="str">
            <v>Cash</v>
          </cell>
          <cell r="L67">
            <v>60.86</v>
          </cell>
          <cell r="N67">
            <v>122.86</v>
          </cell>
        </row>
        <row r="68">
          <cell r="B68" t="str">
            <v>Other fundraising</v>
          </cell>
          <cell r="C68">
            <v>655.79</v>
          </cell>
          <cell r="D68">
            <v>105</v>
          </cell>
          <cell r="K68" t="str">
            <v>GT Cash</v>
          </cell>
          <cell r="L68">
            <v>140</v>
          </cell>
          <cell r="N68">
            <v>140</v>
          </cell>
        </row>
        <row r="69">
          <cell r="B69" t="str">
            <v>Utilities</v>
          </cell>
          <cell r="C69">
            <v>0</v>
          </cell>
          <cell r="D69">
            <v>290.65999999999997</v>
          </cell>
          <cell r="K69" t="str">
            <v>Post Office</v>
          </cell>
          <cell r="L69">
            <v>5.42</v>
          </cell>
          <cell r="N69">
            <v>5.42</v>
          </cell>
        </row>
        <row r="70">
          <cell r="B70" t="str">
            <v>Administration</v>
          </cell>
          <cell r="C70">
            <v>0</v>
          </cell>
          <cell r="D70">
            <v>878.51</v>
          </cell>
          <cell r="K70" t="str">
            <v>Bank</v>
          </cell>
          <cell r="M70">
            <v>22822.560000000001</v>
          </cell>
          <cell r="O70">
            <v>21970.239999999998</v>
          </cell>
        </row>
        <row r="71">
          <cell r="B71" t="str">
            <v>Capital projects</v>
          </cell>
          <cell r="C71">
            <v>0</v>
          </cell>
          <cell r="D71">
            <v>775</v>
          </cell>
          <cell r="K71" t="str">
            <v>Reserve</v>
          </cell>
          <cell r="M71">
            <v>10000</v>
          </cell>
          <cell r="O71">
            <v>10000</v>
          </cell>
        </row>
        <row r="72">
          <cell r="B72" t="str">
            <v>Total</v>
          </cell>
          <cell r="C72">
            <v>1845.3899999999999</v>
          </cell>
          <cell r="D72">
            <v>2732.6099999999997</v>
          </cell>
        </row>
      </sheetData>
      <sheetData sheetId="1">
        <row r="1">
          <cell r="C1" t="str">
            <v>Amount</v>
          </cell>
          <cell r="H1" t="str">
            <v>Cost Centre</v>
          </cell>
        </row>
        <row r="2">
          <cell r="C2">
            <v>314</v>
          </cell>
          <cell r="H2" t="str">
            <v>Glade Tavern</v>
          </cell>
        </row>
        <row r="3">
          <cell r="C3">
            <v>126.1</v>
          </cell>
          <cell r="H3" t="str">
            <v>Glade Tavern</v>
          </cell>
        </row>
        <row r="4">
          <cell r="C4">
            <v>6</v>
          </cell>
          <cell r="H4" t="str">
            <v>Private rental</v>
          </cell>
        </row>
        <row r="5">
          <cell r="C5">
            <v>14.72</v>
          </cell>
          <cell r="H5" t="str">
            <v>General Donations</v>
          </cell>
        </row>
        <row r="6">
          <cell r="C6">
            <v>12</v>
          </cell>
          <cell r="H6" t="str">
            <v>100 Club</v>
          </cell>
        </row>
        <row r="7">
          <cell r="C7">
            <v>14.57</v>
          </cell>
          <cell r="H7" t="str">
            <v>General Donations</v>
          </cell>
        </row>
        <row r="8">
          <cell r="C8">
            <v>75</v>
          </cell>
          <cell r="H8" t="str">
            <v>Private rental</v>
          </cell>
        </row>
        <row r="9">
          <cell r="C9">
            <v>30</v>
          </cell>
          <cell r="H9" t="str">
            <v>Private rental</v>
          </cell>
        </row>
        <row r="10">
          <cell r="C10">
            <v>70</v>
          </cell>
          <cell r="H10" t="str">
            <v>Private rental</v>
          </cell>
        </row>
        <row r="11">
          <cell r="C11">
            <v>36</v>
          </cell>
          <cell r="H11" t="str">
            <v>100 Club</v>
          </cell>
        </row>
        <row r="12">
          <cell r="C12">
            <v>12</v>
          </cell>
          <cell r="H12" t="str">
            <v>100 Club</v>
          </cell>
        </row>
        <row r="13">
          <cell r="C13">
            <v>24</v>
          </cell>
          <cell r="H13" t="str">
            <v>100 Club</v>
          </cell>
        </row>
        <row r="14">
          <cell r="C14">
            <v>24</v>
          </cell>
          <cell r="H14" t="str">
            <v>100 Club</v>
          </cell>
        </row>
        <row r="15">
          <cell r="C15">
            <v>15</v>
          </cell>
          <cell r="H15" t="str">
            <v>Ladies Keep Fit</v>
          </cell>
        </row>
        <row r="16">
          <cell r="C16">
            <v>7.5</v>
          </cell>
          <cell r="H16" t="str">
            <v>Table Tennis</v>
          </cell>
        </row>
        <row r="17">
          <cell r="C17">
            <v>24</v>
          </cell>
          <cell r="H17" t="str">
            <v>100 Club</v>
          </cell>
        </row>
        <row r="18">
          <cell r="C18">
            <v>11</v>
          </cell>
          <cell r="H18" t="str">
            <v>100 Club</v>
          </cell>
        </row>
        <row r="19">
          <cell r="C19">
            <v>12</v>
          </cell>
          <cell r="H19" t="str">
            <v>100 Club</v>
          </cell>
        </row>
        <row r="20">
          <cell r="C20">
            <v>15</v>
          </cell>
          <cell r="H20" t="str">
            <v>Wye Valley Women</v>
          </cell>
        </row>
        <row r="21">
          <cell r="C21">
            <v>60</v>
          </cell>
          <cell r="H21" t="str">
            <v>100 Club</v>
          </cell>
        </row>
        <row r="22">
          <cell r="C22">
            <v>12</v>
          </cell>
          <cell r="H22" t="str">
            <v>100 Club</v>
          </cell>
        </row>
        <row r="23">
          <cell r="C23">
            <v>40</v>
          </cell>
          <cell r="H23" t="str">
            <v>Private rental</v>
          </cell>
        </row>
        <row r="24">
          <cell r="C24">
            <v>8</v>
          </cell>
          <cell r="H24" t="str">
            <v>Oil syndicate donations</v>
          </cell>
        </row>
        <row r="25">
          <cell r="C25">
            <v>8</v>
          </cell>
          <cell r="H25" t="str">
            <v>Oil syndicate donations</v>
          </cell>
        </row>
        <row r="26">
          <cell r="C26">
            <v>22.5</v>
          </cell>
          <cell r="H26" t="str">
            <v>Table Tennis</v>
          </cell>
        </row>
        <row r="27">
          <cell r="C27">
            <v>22.5</v>
          </cell>
          <cell r="H27" t="str">
            <v>Ladies Keep Fit</v>
          </cell>
        </row>
        <row r="28">
          <cell r="C28">
            <v>10</v>
          </cell>
          <cell r="H28" t="str">
            <v>Oil syndicate donations</v>
          </cell>
        </row>
        <row r="29">
          <cell r="C29">
            <v>6</v>
          </cell>
          <cell r="H29" t="str">
            <v>Oil syndicate donations</v>
          </cell>
        </row>
        <row r="30">
          <cell r="C30">
            <v>20</v>
          </cell>
          <cell r="H30" t="str">
            <v>General Donations</v>
          </cell>
        </row>
        <row r="31">
          <cell r="C31">
            <v>47</v>
          </cell>
          <cell r="H31" t="str">
            <v>Glade Tavern</v>
          </cell>
        </row>
        <row r="32">
          <cell r="C32">
            <v>45.5</v>
          </cell>
          <cell r="H32" t="str">
            <v>Glade Tavern</v>
          </cell>
        </row>
        <row r="33">
          <cell r="C33">
            <v>16</v>
          </cell>
          <cell r="H33" t="str">
            <v>Glade Tavern</v>
          </cell>
        </row>
        <row r="34">
          <cell r="C34">
            <v>250</v>
          </cell>
          <cell r="H34" t="str">
            <v>Glade Tavern</v>
          </cell>
        </row>
        <row r="35">
          <cell r="C35">
            <v>37.5</v>
          </cell>
          <cell r="H35" t="str">
            <v>Ladies Keep Fit</v>
          </cell>
        </row>
        <row r="36">
          <cell r="C36">
            <v>38</v>
          </cell>
          <cell r="H36" t="str">
            <v>Table Tennis</v>
          </cell>
        </row>
        <row r="37">
          <cell r="C37">
            <v>6</v>
          </cell>
          <cell r="H37" t="str">
            <v>Private rental</v>
          </cell>
        </row>
        <row r="38">
          <cell r="C38">
            <v>10</v>
          </cell>
          <cell r="H38" t="str">
            <v>General Donations</v>
          </cell>
        </row>
        <row r="39">
          <cell r="C39">
            <v>2.5</v>
          </cell>
          <cell r="H39" t="str">
            <v>General Donations</v>
          </cell>
        </row>
        <row r="40">
          <cell r="C40">
            <v>5</v>
          </cell>
          <cell r="H40" t="str">
            <v>General Donations</v>
          </cell>
        </row>
        <row r="41">
          <cell r="C41">
            <v>5</v>
          </cell>
          <cell r="H41" t="str">
            <v>General Donations</v>
          </cell>
        </row>
        <row r="42">
          <cell r="C42">
            <v>6</v>
          </cell>
          <cell r="H42" t="str">
            <v>General Donations</v>
          </cell>
        </row>
        <row r="43">
          <cell r="C43">
            <v>10</v>
          </cell>
          <cell r="H43" t="str">
            <v>General Donations</v>
          </cell>
        </row>
        <row r="44">
          <cell r="C44">
            <v>10</v>
          </cell>
          <cell r="H44" t="str">
            <v>General Donations</v>
          </cell>
        </row>
        <row r="45">
          <cell r="C45">
            <v>10</v>
          </cell>
          <cell r="H45" t="str">
            <v>General Donations</v>
          </cell>
        </row>
        <row r="46">
          <cell r="C46">
            <v>10</v>
          </cell>
          <cell r="H46" t="str">
            <v>General Donations</v>
          </cell>
        </row>
        <row r="47">
          <cell r="C47">
            <v>8</v>
          </cell>
          <cell r="H47" t="str">
            <v>Oil syndicate donations</v>
          </cell>
        </row>
        <row r="48">
          <cell r="C48">
            <v>8</v>
          </cell>
          <cell r="H48" t="str">
            <v>Oil syndicate donations</v>
          </cell>
        </row>
        <row r="49">
          <cell r="C49">
            <v>8</v>
          </cell>
          <cell r="H49" t="str">
            <v>Oil syndicate donations</v>
          </cell>
        </row>
        <row r="50">
          <cell r="C50">
            <v>8</v>
          </cell>
          <cell r="H50" t="str">
            <v>Oil syndicate donations</v>
          </cell>
        </row>
        <row r="51">
          <cell r="C51">
            <v>8</v>
          </cell>
          <cell r="H51" t="str">
            <v>Oil syndicate donations</v>
          </cell>
        </row>
        <row r="52">
          <cell r="C52">
            <v>8</v>
          </cell>
          <cell r="H52" t="str">
            <v>Oil syndicate donations</v>
          </cell>
        </row>
        <row r="53">
          <cell r="C53">
            <v>15</v>
          </cell>
          <cell r="H53" t="str">
            <v>General Donations</v>
          </cell>
        </row>
        <row r="54">
          <cell r="C54">
            <v>8</v>
          </cell>
          <cell r="H54" t="str">
            <v>Oil syndicate donations</v>
          </cell>
        </row>
        <row r="55">
          <cell r="C55">
            <v>8</v>
          </cell>
          <cell r="H55" t="str">
            <v>Oil syndicate donations</v>
          </cell>
        </row>
        <row r="56">
          <cell r="C56">
            <v>8</v>
          </cell>
          <cell r="H56" t="str">
            <v>Oil syndicate donations</v>
          </cell>
        </row>
        <row r="57">
          <cell r="C57">
            <v>8</v>
          </cell>
          <cell r="H57" t="str">
            <v>Oil syndicate donations</v>
          </cell>
        </row>
        <row r="58">
          <cell r="C58">
            <v>8</v>
          </cell>
          <cell r="H58" t="str">
            <v>Oil syndicate donations</v>
          </cell>
        </row>
        <row r="59">
          <cell r="C59">
            <v>10</v>
          </cell>
          <cell r="H59" t="str">
            <v>Oil syndicate donations</v>
          </cell>
        </row>
        <row r="60">
          <cell r="C60">
            <v>8</v>
          </cell>
          <cell r="H60" t="str">
            <v>Oil syndicate donations</v>
          </cell>
        </row>
        <row r="61">
          <cell r="C61">
            <v>10</v>
          </cell>
          <cell r="H61" t="str">
            <v>General Donations</v>
          </cell>
        </row>
        <row r="62">
          <cell r="C62">
            <v>10</v>
          </cell>
          <cell r="H62" t="str">
            <v>General Donations</v>
          </cell>
        </row>
        <row r="63">
          <cell r="C63">
            <v>8</v>
          </cell>
          <cell r="H63" t="str">
            <v>Oil syndicate donations</v>
          </cell>
        </row>
        <row r="64">
          <cell r="C64">
            <v>8</v>
          </cell>
          <cell r="H64" t="str">
            <v>Oil syndicate donations</v>
          </cell>
        </row>
        <row r="65">
          <cell r="C65">
            <v>5</v>
          </cell>
          <cell r="H65" t="str">
            <v>Oil syndicate donations</v>
          </cell>
        </row>
        <row r="66">
          <cell r="C66">
            <v>8</v>
          </cell>
          <cell r="H66" t="str">
            <v>Oil syndicate donations</v>
          </cell>
        </row>
        <row r="67">
          <cell r="C67">
            <v>8</v>
          </cell>
          <cell r="H67" t="str">
            <v>Oil syndicate donations</v>
          </cell>
        </row>
        <row r="68">
          <cell r="C68">
            <v>8</v>
          </cell>
          <cell r="H68" t="str">
            <v>Oil syndicate donations</v>
          </cell>
        </row>
        <row r="69">
          <cell r="C69">
            <v>5</v>
          </cell>
          <cell r="H69" t="str">
            <v>General Donations</v>
          </cell>
        </row>
        <row r="70">
          <cell r="C70">
            <v>8</v>
          </cell>
          <cell r="H70" t="str">
            <v>Oil syndicate donations</v>
          </cell>
        </row>
        <row r="71">
          <cell r="C71">
            <v>9.3000000000000007</v>
          </cell>
          <cell r="H71" t="str">
            <v>Help on the Narth</v>
          </cell>
        </row>
        <row r="72">
          <cell r="C72">
            <v>8</v>
          </cell>
          <cell r="H72" t="str">
            <v>Oil syndicate donations</v>
          </cell>
        </row>
        <row r="73">
          <cell r="C73">
            <v>8</v>
          </cell>
          <cell r="H73" t="str">
            <v>Oil syndicate donations</v>
          </cell>
        </row>
        <row r="74">
          <cell r="C74">
            <v>8</v>
          </cell>
          <cell r="H74" t="str">
            <v>Oil syndicate donations</v>
          </cell>
        </row>
        <row r="75">
          <cell r="C75">
            <v>8</v>
          </cell>
          <cell r="H75" t="str">
            <v>Oil syndicate donations</v>
          </cell>
        </row>
        <row r="76">
          <cell r="C76">
            <v>8</v>
          </cell>
          <cell r="H76" t="str">
            <v>Oil syndicate donations</v>
          </cell>
        </row>
        <row r="77">
          <cell r="C77">
            <v>6</v>
          </cell>
          <cell r="H77" t="str">
            <v>Private rental</v>
          </cell>
        </row>
        <row r="78">
          <cell r="C78">
            <v>8</v>
          </cell>
          <cell r="H78" t="str">
            <v>Oil syndicate donations</v>
          </cell>
        </row>
        <row r="79">
          <cell r="C79">
            <v>8</v>
          </cell>
          <cell r="H79" t="str">
            <v>Oil syndicate donations</v>
          </cell>
        </row>
        <row r="80">
          <cell r="C80">
            <v>8</v>
          </cell>
          <cell r="H80" t="str">
            <v>Oil syndicate donations</v>
          </cell>
        </row>
        <row r="81">
          <cell r="C81">
            <v>8</v>
          </cell>
          <cell r="H81" t="str">
            <v>Oil syndicate donations</v>
          </cell>
        </row>
        <row r="82">
          <cell r="C82">
            <v>8</v>
          </cell>
          <cell r="H82" t="str">
            <v>Oil syndicate donations</v>
          </cell>
        </row>
      </sheetData>
      <sheetData sheetId="2">
        <row r="1">
          <cell r="C1" t="str">
            <v>Amount</v>
          </cell>
          <cell r="H1" t="str">
            <v>Cost Centre</v>
          </cell>
        </row>
        <row r="2">
          <cell r="C2">
            <v>353.62</v>
          </cell>
          <cell r="H2" t="str">
            <v>Bar stock</v>
          </cell>
        </row>
        <row r="3">
          <cell r="C3">
            <v>3.24</v>
          </cell>
          <cell r="H3" t="str">
            <v>Glade Tavern</v>
          </cell>
        </row>
        <row r="4">
          <cell r="C4">
            <v>86.1</v>
          </cell>
          <cell r="H4" t="str">
            <v>Glade Tavern</v>
          </cell>
        </row>
        <row r="5">
          <cell r="C5">
            <v>44</v>
          </cell>
          <cell r="H5" t="str">
            <v>Cleaning &amp; Housekeeping</v>
          </cell>
        </row>
        <row r="6">
          <cell r="C6">
            <v>1.1499999999999999</v>
          </cell>
          <cell r="H6" t="str">
            <v>Glade Tavern</v>
          </cell>
        </row>
        <row r="7">
          <cell r="C7">
            <v>0.99</v>
          </cell>
          <cell r="H7" t="str">
            <v>Glade Tavern</v>
          </cell>
        </row>
        <row r="8">
          <cell r="C8">
            <v>35</v>
          </cell>
          <cell r="H8" t="str">
            <v>Maintenance</v>
          </cell>
        </row>
        <row r="9">
          <cell r="C9">
            <v>5.4</v>
          </cell>
          <cell r="H9" t="str">
            <v>Cleaning &amp; Housekeeping</v>
          </cell>
        </row>
        <row r="10">
          <cell r="C10">
            <v>16</v>
          </cell>
          <cell r="H10" t="str">
            <v>Newsletter</v>
          </cell>
        </row>
        <row r="11">
          <cell r="C11">
            <v>350</v>
          </cell>
          <cell r="H11" t="str">
            <v>Capital items</v>
          </cell>
        </row>
        <row r="12">
          <cell r="C12">
            <v>425</v>
          </cell>
          <cell r="H12" t="str">
            <v>Capital items</v>
          </cell>
        </row>
        <row r="13">
          <cell r="C13">
            <v>34.5</v>
          </cell>
          <cell r="H13" t="str">
            <v>100 Club</v>
          </cell>
        </row>
        <row r="14">
          <cell r="C14">
            <v>28.5</v>
          </cell>
          <cell r="H14" t="str">
            <v>Phone &amp; internet</v>
          </cell>
        </row>
        <row r="15">
          <cell r="C15">
            <v>154</v>
          </cell>
          <cell r="H15" t="str">
            <v>Cleaning &amp; Housekeeping</v>
          </cell>
        </row>
        <row r="16">
          <cell r="C16">
            <v>21.67</v>
          </cell>
          <cell r="H16" t="str">
            <v>Cleaning &amp; Housekeeping</v>
          </cell>
        </row>
        <row r="17">
          <cell r="C17">
            <v>23.5</v>
          </cell>
          <cell r="H17" t="str">
            <v>100 Club</v>
          </cell>
        </row>
        <row r="18">
          <cell r="C18">
            <v>11.75</v>
          </cell>
          <cell r="H18" t="str">
            <v>100 Club</v>
          </cell>
        </row>
        <row r="19">
          <cell r="C19">
            <v>169</v>
          </cell>
          <cell r="H19" t="str">
            <v>Cleaning &amp; Housekeeping</v>
          </cell>
        </row>
        <row r="20">
          <cell r="C20">
            <v>9.98</v>
          </cell>
          <cell r="H20" t="str">
            <v>Cleaning &amp; Housekeeping</v>
          </cell>
        </row>
        <row r="21">
          <cell r="C21">
            <v>20.309999999999999</v>
          </cell>
          <cell r="H21" t="str">
            <v>Rates/Water</v>
          </cell>
        </row>
        <row r="22">
          <cell r="C22">
            <v>28.5</v>
          </cell>
          <cell r="H22" t="str">
            <v>Phone &amp; internet</v>
          </cell>
        </row>
        <row r="23">
          <cell r="C23">
            <v>23.5</v>
          </cell>
          <cell r="H23" t="str">
            <v>100 Club</v>
          </cell>
        </row>
        <row r="24">
          <cell r="C24">
            <v>11.75</v>
          </cell>
          <cell r="H24" t="str">
            <v>100 Club</v>
          </cell>
        </row>
        <row r="25">
          <cell r="C25">
            <v>143</v>
          </cell>
          <cell r="H25" t="str">
            <v>Cleaning &amp; Housekeeping</v>
          </cell>
        </row>
        <row r="26">
          <cell r="C26">
            <v>184.85</v>
          </cell>
          <cell r="H26" t="str">
            <v>Electricity</v>
          </cell>
        </row>
        <row r="27">
          <cell r="C27">
            <v>19.98</v>
          </cell>
          <cell r="H27" t="str">
            <v>Maintenance</v>
          </cell>
        </row>
        <row r="28">
          <cell r="C28">
            <v>30</v>
          </cell>
          <cell r="H28" t="str">
            <v>Maintenance</v>
          </cell>
        </row>
        <row r="29">
          <cell r="C29">
            <v>0.78</v>
          </cell>
          <cell r="H29" t="str">
            <v>Glade Tavern</v>
          </cell>
        </row>
        <row r="30">
          <cell r="C30">
            <v>0.77</v>
          </cell>
          <cell r="H30" t="str">
            <v>Glade Tavern</v>
          </cell>
        </row>
        <row r="31">
          <cell r="C31">
            <v>148.44999999999999</v>
          </cell>
          <cell r="H31" t="str">
            <v>Bar stock</v>
          </cell>
        </row>
        <row r="32">
          <cell r="C32">
            <v>2.54</v>
          </cell>
          <cell r="H32" t="str">
            <v>Glade Tavern</v>
          </cell>
        </row>
        <row r="33">
          <cell r="C33">
            <v>85.8</v>
          </cell>
          <cell r="H33" t="str">
            <v>Bar stock</v>
          </cell>
        </row>
        <row r="34">
          <cell r="C34">
            <v>50.98</v>
          </cell>
          <cell r="H34" t="str">
            <v>Cleaning &amp; Housekeeping</v>
          </cell>
        </row>
        <row r="35">
          <cell r="C35">
            <v>20</v>
          </cell>
          <cell r="H35" t="str">
            <v>Licences</v>
          </cell>
        </row>
        <row r="36">
          <cell r="C36">
            <v>143</v>
          </cell>
          <cell r="H36" t="str">
            <v>Cleaning &amp; Housekeeping</v>
          </cell>
        </row>
        <row r="37">
          <cell r="C37">
            <v>28.5</v>
          </cell>
          <cell r="H37" t="str">
            <v>Phone &amp; internet</v>
          </cell>
        </row>
        <row r="38">
          <cell r="C38">
            <v>16.5</v>
          </cell>
          <cell r="H38" t="str">
            <v>Maintenance</v>
          </cell>
        </row>
      </sheetData>
      <sheetData sheetId="3">
        <row r="2">
          <cell r="B2" t="str">
            <v>Cash</v>
          </cell>
          <cell r="C2" t="str">
            <v>Bank</v>
          </cell>
          <cell r="D2" t="str">
            <v>Post Office</v>
          </cell>
          <cell r="G2" t="str">
            <v>Total</v>
          </cell>
        </row>
        <row r="3">
          <cell r="B3">
            <v>60.86</v>
          </cell>
          <cell r="C3">
            <v>32822.559999999998</v>
          </cell>
          <cell r="D3">
            <v>5.42</v>
          </cell>
          <cell r="F3">
            <v>140</v>
          </cell>
          <cell r="G3">
            <v>33028.839999999997</v>
          </cell>
        </row>
        <row r="12">
          <cell r="B12">
            <v>129.11000000000001</v>
          </cell>
          <cell r="C12">
            <v>31876.389999999996</v>
          </cell>
          <cell r="D12">
            <v>5.42</v>
          </cell>
          <cell r="F12">
            <v>140</v>
          </cell>
        </row>
      </sheetData>
      <sheetData sheetId="4"/>
      <sheetData sheetId="5"/>
      <sheetData sheetId="6"/>
      <sheetData sheetId="7"/>
      <sheetData sheetId="8"/>
      <sheetData sheetId="9">
        <row r="9">
          <cell r="B9" t="str">
            <v>Cleaning &amp; housekeeping</v>
          </cell>
        </row>
        <row r="10">
          <cell r="B10" t="str">
            <v>Maintenance</v>
          </cell>
        </row>
        <row r="11">
          <cell r="B11" t="str">
            <v>Insurance</v>
          </cell>
        </row>
        <row r="12">
          <cell r="B12" t="str">
            <v>Licences</v>
          </cell>
        </row>
        <row r="13">
          <cell r="B13" t="str">
            <v>Office overheads</v>
          </cell>
        </row>
        <row r="14">
          <cell r="B14" t="str">
            <v>Newsletter</v>
          </cell>
        </row>
        <row r="15">
          <cell r="C15">
            <v>9.3000000000000007</v>
          </cell>
          <cell r="D15">
            <v>0</v>
          </cell>
        </row>
        <row r="16">
          <cell r="B16" t="str">
            <v>Electricity</v>
          </cell>
        </row>
        <row r="17">
          <cell r="B17" t="str">
            <v>Rates/Water</v>
          </cell>
        </row>
        <row r="18">
          <cell r="B18" t="str">
            <v>Phone &amp; internet</v>
          </cell>
        </row>
        <row r="19">
          <cell r="B19" t="str">
            <v>General donations</v>
          </cell>
        </row>
        <row r="21">
          <cell r="B21" t="str">
            <v>Oil syndicate donations</v>
          </cell>
        </row>
        <row r="22">
          <cell r="B22" t="str">
            <v>Private rental</v>
          </cell>
        </row>
        <row r="23">
          <cell r="B23" t="str">
            <v>Marquee</v>
          </cell>
        </row>
        <row r="24">
          <cell r="B24" t="str">
            <v>100 Club</v>
          </cell>
          <cell r="D24">
            <v>105</v>
          </cell>
          <cell r="T24">
            <v>775</v>
          </cell>
        </row>
        <row r="25">
          <cell r="B25" t="str">
            <v>Calendars</v>
          </cell>
          <cell r="D25">
            <v>0</v>
          </cell>
        </row>
        <row r="26">
          <cell r="C26">
            <v>0</v>
          </cell>
        </row>
        <row r="28">
          <cell r="B28" t="str">
            <v>Garden Club</v>
          </cell>
        </row>
        <row r="29">
          <cell r="B29" t="str">
            <v>Ladies Keep Fit</v>
          </cell>
        </row>
        <row r="30">
          <cell r="B30" t="str">
            <v>Social Club</v>
          </cell>
        </row>
        <row r="31">
          <cell r="B31" t="str">
            <v>Table Tennis</v>
          </cell>
        </row>
        <row r="33">
          <cell r="B33" t="str">
            <v>Tai Chi Practice</v>
          </cell>
        </row>
        <row r="34">
          <cell r="B34" t="str">
            <v>The Narth Singers</v>
          </cell>
        </row>
        <row r="36">
          <cell r="B36" t="str">
            <v>Wye Valley Women</v>
          </cell>
          <cell r="D36">
            <v>0</v>
          </cell>
        </row>
        <row r="37">
          <cell r="B37" t="str">
            <v>Yoga</v>
          </cell>
        </row>
        <row r="38">
          <cell r="B38" t="str">
            <v>Zumba</v>
          </cell>
        </row>
        <row r="42">
          <cell r="B42" t="str">
            <v>Bar stock</v>
          </cell>
        </row>
        <row r="44">
          <cell r="B44" t="str">
            <v>Glade Tavern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(2)"/>
      <sheetName val="planning"/>
      <sheetName val="Sheet3"/>
      <sheetName val="Purchases"/>
      <sheetName val="Sales"/>
      <sheetName val="Stock"/>
      <sheetName val="Cum summary"/>
      <sheetName val="Cumulative sales"/>
    </sheetNames>
    <sheetDataSet>
      <sheetData sheetId="0"/>
      <sheetData sheetId="1"/>
      <sheetData sheetId="2"/>
      <sheetData sheetId="3"/>
      <sheetData sheetId="4"/>
      <sheetData sheetId="5">
        <row r="5">
          <cell r="X5">
            <v>543.4425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D392-FF86-4DB8-A437-C2799CB84038}">
  <dimension ref="A1:Q76"/>
  <sheetViews>
    <sheetView showGridLines="0" tabSelected="1" zoomScale="80" zoomScaleNormal="80" workbookViewId="0">
      <selection activeCell="M20" sqref="M20"/>
    </sheetView>
  </sheetViews>
  <sheetFormatPr defaultColWidth="8.81640625" defaultRowHeight="14.5" x14ac:dyDescent="0.35"/>
  <cols>
    <col min="1" max="1" width="5.26953125" style="4" customWidth="1"/>
    <col min="2" max="2" width="25.26953125" style="4" customWidth="1"/>
    <col min="3" max="3" width="11.26953125" style="4" customWidth="1"/>
    <col min="4" max="4" width="10.08984375" style="4" customWidth="1"/>
    <col min="5" max="5" width="3.7265625" style="4" customWidth="1"/>
    <col min="6" max="6" width="5.26953125" style="4" customWidth="1"/>
    <col min="7" max="7" width="23.90625" style="4" customWidth="1"/>
    <col min="8" max="8" width="10.453125" style="4" bestFit="1" customWidth="1"/>
    <col min="9" max="9" width="10.08984375" style="4" customWidth="1"/>
    <col min="10" max="10" width="8.7265625" style="4" customWidth="1"/>
    <col min="11" max="11" width="23.26953125" style="4" customWidth="1"/>
    <col min="12" max="12" width="9.08984375" style="4" customWidth="1"/>
    <col min="13" max="13" width="10.6328125" style="4" bestFit="1" customWidth="1"/>
    <col min="14" max="14" width="10.36328125" style="4" customWidth="1"/>
    <col min="15" max="15" width="9.36328125" style="4" customWidth="1"/>
    <col min="16" max="16" width="10.36328125" style="4" customWidth="1"/>
    <col min="17" max="17" width="11.90625" style="4" customWidth="1"/>
    <col min="18" max="16384" width="8.81640625" style="4"/>
  </cols>
  <sheetData>
    <row r="1" spans="1:11" ht="18.5" x14ac:dyDescent="0.45">
      <c r="A1" s="1" t="s">
        <v>0</v>
      </c>
      <c r="B1" s="2"/>
      <c r="C1" s="2"/>
      <c r="D1" s="2"/>
      <c r="E1" s="3"/>
      <c r="F1" s="2"/>
      <c r="G1" s="2"/>
      <c r="H1" s="2"/>
      <c r="I1" s="2"/>
      <c r="K1" s="5"/>
    </row>
    <row r="2" spans="1:11" ht="15.5" x14ac:dyDescent="0.35">
      <c r="A2" s="5"/>
      <c r="E2" s="6"/>
      <c r="K2" s="5"/>
    </row>
    <row r="3" spans="1:11" ht="15.5" x14ac:dyDescent="0.35">
      <c r="A3" s="5"/>
      <c r="E3" s="6"/>
      <c r="K3" s="5"/>
    </row>
    <row r="4" spans="1:11" ht="15.5" x14ac:dyDescent="0.35">
      <c r="A4" s="5"/>
      <c r="E4" s="6"/>
      <c r="K4" s="5"/>
    </row>
    <row r="5" spans="1:11" ht="15.5" x14ac:dyDescent="0.35">
      <c r="A5" s="5"/>
      <c r="E5" s="6"/>
      <c r="K5" s="5"/>
    </row>
    <row r="6" spans="1:11" ht="15.5" x14ac:dyDescent="0.35">
      <c r="A6" s="5"/>
      <c r="E6" s="6"/>
      <c r="K6" s="5"/>
    </row>
    <row r="7" spans="1:11" ht="15.5" x14ac:dyDescent="0.35">
      <c r="A7" s="5"/>
      <c r="E7" s="6"/>
      <c r="K7" s="5"/>
    </row>
    <row r="8" spans="1:11" ht="15.5" x14ac:dyDescent="0.35">
      <c r="A8" s="5"/>
      <c r="E8" s="6"/>
      <c r="K8" s="5"/>
    </row>
    <row r="9" spans="1:11" ht="15.5" x14ac:dyDescent="0.35">
      <c r="A9" s="5"/>
      <c r="E9" s="6"/>
      <c r="K9" s="5"/>
    </row>
    <row r="10" spans="1:11" ht="15.5" x14ac:dyDescent="0.35">
      <c r="A10" s="5"/>
      <c r="E10" s="6"/>
      <c r="K10" s="5"/>
    </row>
    <row r="11" spans="1:11" ht="15.5" x14ac:dyDescent="0.35">
      <c r="A11" s="5"/>
      <c r="E11" s="6"/>
      <c r="K11" s="5"/>
    </row>
    <row r="12" spans="1:11" ht="15.5" x14ac:dyDescent="0.35">
      <c r="A12" s="5"/>
      <c r="E12" s="6"/>
      <c r="K12" s="5"/>
    </row>
    <row r="13" spans="1:11" ht="15.5" x14ac:dyDescent="0.35">
      <c r="A13" s="5"/>
      <c r="E13" s="6"/>
      <c r="K13" s="5"/>
    </row>
    <row r="14" spans="1:11" ht="15.5" x14ac:dyDescent="0.35">
      <c r="A14" s="5"/>
      <c r="E14" s="6"/>
      <c r="K14" s="5"/>
    </row>
    <row r="15" spans="1:11" ht="15.5" x14ac:dyDescent="0.35">
      <c r="A15" s="5"/>
      <c r="E15" s="6"/>
      <c r="K15" s="5"/>
    </row>
    <row r="16" spans="1:11" ht="15.5" x14ac:dyDescent="0.35">
      <c r="A16" s="5"/>
      <c r="E16" s="6"/>
      <c r="K16" s="5"/>
    </row>
    <row r="17" spans="1:16" ht="15.5" x14ac:dyDescent="0.35">
      <c r="A17" s="5"/>
      <c r="E17" s="6"/>
      <c r="K17" s="5"/>
    </row>
    <row r="18" spans="1:16" ht="15.5" x14ac:dyDescent="0.35">
      <c r="A18" s="5"/>
      <c r="E18" s="6"/>
      <c r="K18" s="5"/>
    </row>
    <row r="19" spans="1:16" ht="15.5" x14ac:dyDescent="0.35">
      <c r="A19" s="5"/>
      <c r="E19" s="6"/>
      <c r="K19" s="5"/>
    </row>
    <row r="20" spans="1:16" ht="15.5" x14ac:dyDescent="0.35">
      <c r="A20" s="5"/>
      <c r="E20" s="6"/>
      <c r="K20" s="5"/>
    </row>
    <row r="21" spans="1:16" ht="15.5" x14ac:dyDescent="0.35">
      <c r="A21" s="5"/>
      <c r="E21" s="6"/>
      <c r="K21" s="5"/>
    </row>
    <row r="22" spans="1:16" x14ac:dyDescent="0.35">
      <c r="E22" s="7"/>
    </row>
    <row r="23" spans="1:16" ht="15.5" x14ac:dyDescent="0.35">
      <c r="A23" s="8" t="s">
        <v>1</v>
      </c>
      <c r="B23" s="9"/>
      <c r="C23" s="9"/>
      <c r="D23" s="10"/>
      <c r="E23" s="7"/>
      <c r="F23" s="8" t="s">
        <v>2</v>
      </c>
      <c r="G23" s="9"/>
      <c r="H23" s="9"/>
      <c r="I23" s="5"/>
      <c r="K23" s="11" t="s">
        <v>3</v>
      </c>
      <c r="L23" s="12"/>
      <c r="M23" s="13" t="s">
        <v>4</v>
      </c>
      <c r="N23" s="13"/>
      <c r="O23" s="12"/>
      <c r="P23" s="14"/>
    </row>
    <row r="24" spans="1:16" x14ac:dyDescent="0.35">
      <c r="A24" s="15" t="s">
        <v>5</v>
      </c>
      <c r="D24" s="16"/>
      <c r="F24" s="15" t="s">
        <v>5</v>
      </c>
      <c r="K24" s="17"/>
      <c r="L24"/>
      <c r="M24" s="18" t="s">
        <v>6</v>
      </c>
      <c r="N24" s="18"/>
      <c r="O24" s="18"/>
      <c r="P24" s="19"/>
    </row>
    <row r="25" spans="1:16" ht="15.75" customHeight="1" x14ac:dyDescent="0.35">
      <c r="B25" s="4" t="str">
        <f>[1]Summaries!B22</f>
        <v>Private rental</v>
      </c>
      <c r="C25" s="20">
        <f>SUMIF([1]Receipts!H:H,'[1]Annual accounts'!B25,[1]Receipts!C:C)</f>
        <v>233</v>
      </c>
      <c r="G25" t="s">
        <v>7</v>
      </c>
      <c r="H25" s="20">
        <f>[1]Summaries!D36</f>
        <v>0</v>
      </c>
      <c r="I25" s="21">
        <f>H25</f>
        <v>0</v>
      </c>
      <c r="K25" s="22"/>
      <c r="L25" s="18" t="str">
        <f>[1]Balance!B2</f>
        <v>Cash</v>
      </c>
      <c r="M25" s="18" t="s">
        <v>8</v>
      </c>
      <c r="N25" s="18" t="str">
        <f>[1]Balance!C2</f>
        <v>Bank</v>
      </c>
      <c r="O25" s="18" t="str">
        <f>[1]Balance!D2</f>
        <v>Post Office</v>
      </c>
      <c r="P25" s="23" t="str">
        <f>[1]Balance!G2</f>
        <v>Total</v>
      </c>
    </row>
    <row r="26" spans="1:16" x14ac:dyDescent="0.35">
      <c r="B26" s="4" t="str">
        <f>[1]Summaries!B23</f>
        <v>Marquee</v>
      </c>
      <c r="C26" s="20">
        <f>SUMIF([1]Receipts!H:H,'[1]Annual accounts'!B26,[1]Receipts!C:C)</f>
        <v>0</v>
      </c>
      <c r="D26" s="21">
        <f>SUM(C25:C26)</f>
        <v>233</v>
      </c>
      <c r="E26" s="7"/>
      <c r="G26"/>
      <c r="H26" s="20"/>
      <c r="I26" s="20"/>
      <c r="K26" s="17" t="s">
        <v>9</v>
      </c>
      <c r="L26" s="24">
        <f>[1]Balance!B3</f>
        <v>60.86</v>
      </c>
      <c r="M26" s="24">
        <f>[1]Balance!F3</f>
        <v>140</v>
      </c>
      <c r="N26" s="24">
        <f>[1]Balance!C3</f>
        <v>32822.559999999998</v>
      </c>
      <c r="O26" s="24">
        <f>[1]Balance!D3</f>
        <v>5.42</v>
      </c>
      <c r="P26" s="25">
        <f>[1]Balance!G3</f>
        <v>33028.839999999997</v>
      </c>
    </row>
    <row r="27" spans="1:16" x14ac:dyDescent="0.35">
      <c r="C27" s="20"/>
      <c r="D27" s="20"/>
      <c r="E27" s="7"/>
      <c r="F27" s="15" t="s">
        <v>10</v>
      </c>
      <c r="I27" s="15"/>
      <c r="K27" s="26" t="s">
        <v>11</v>
      </c>
      <c r="L27" s="27">
        <f>[1]Balance!B12</f>
        <v>129.11000000000001</v>
      </c>
      <c r="M27" s="27">
        <f>[1]Balance!F12</f>
        <v>140</v>
      </c>
      <c r="N27" s="27">
        <f>[1]Balance!C12</f>
        <v>31876.389999999996</v>
      </c>
      <c r="O27" s="27">
        <f>[1]Balance!D12</f>
        <v>5.42</v>
      </c>
      <c r="P27" s="28">
        <f>SUM(L27:O27)</f>
        <v>32150.919999999995</v>
      </c>
    </row>
    <row r="28" spans="1:16" x14ac:dyDescent="0.35">
      <c r="A28" s="15" t="s">
        <v>12</v>
      </c>
      <c r="C28" s="20"/>
      <c r="E28" s="7"/>
      <c r="G28" s="4" t="str">
        <f>[1]Summaries!B9</f>
        <v>Cleaning &amp; housekeeping</v>
      </c>
      <c r="H28" s="20">
        <f>SUMIF([1]Expenses!H:H,'[1]Annual accounts'!G28,[1]Expenses!C:C)</f>
        <v>741.03</v>
      </c>
      <c r="I28" s="20"/>
      <c r="K28" s="29" t="s">
        <v>13</v>
      </c>
      <c r="L28" s="30">
        <f t="shared" ref="L28:P28" si="0">L27-L26</f>
        <v>68.250000000000014</v>
      </c>
      <c r="M28" s="30">
        <f t="shared" si="0"/>
        <v>0</v>
      </c>
      <c r="N28" s="30">
        <f t="shared" si="0"/>
        <v>-946.17000000000189</v>
      </c>
      <c r="O28" s="30">
        <f t="shared" si="0"/>
        <v>0</v>
      </c>
      <c r="P28" s="31">
        <f t="shared" si="0"/>
        <v>-877.92000000000189</v>
      </c>
    </row>
    <row r="29" spans="1:16" x14ac:dyDescent="0.35">
      <c r="B29" t="str">
        <f>[1]Summaries!B28</f>
        <v>Garden Club</v>
      </c>
      <c r="C29" s="20">
        <f>SUMIF([1]Receipts!H:H,'[1]Annual accounts'!B29,[1]Receipts!C:C)</f>
        <v>0</v>
      </c>
      <c r="E29" s="7"/>
      <c r="G29" s="4" t="str">
        <f>[1]Summaries!B10</f>
        <v>Maintenance</v>
      </c>
      <c r="H29" s="20">
        <f>SUMIF([1]Expenses!H:H,'[1]Annual accounts'!G29,[1]Expenses!C:C)</f>
        <v>101.48</v>
      </c>
      <c r="I29" s="20"/>
      <c r="P29" s="24"/>
    </row>
    <row r="30" spans="1:16" x14ac:dyDescent="0.35">
      <c r="B30" t="str">
        <f>[1]Summaries!B29</f>
        <v>Ladies Keep Fit</v>
      </c>
      <c r="C30" s="20">
        <f>SUMIF([1]Receipts!H:H,'[1]Annual accounts'!B30,[1]Receipts!C:C)</f>
        <v>75</v>
      </c>
      <c r="E30" s="7"/>
      <c r="G30" s="4" t="str">
        <f>[1]Summaries!B11</f>
        <v>Insurance</v>
      </c>
      <c r="H30" s="20">
        <f>SUMIF([1]Expenses!H:H,'[1]Annual accounts'!G30,[1]Expenses!C:C)</f>
        <v>0</v>
      </c>
      <c r="I30" s="20"/>
    </row>
    <row r="31" spans="1:16" ht="15.5" x14ac:dyDescent="0.35">
      <c r="B31" t="str">
        <f>[1]Summaries!B30</f>
        <v>Social Club</v>
      </c>
      <c r="C31" s="20">
        <f>SUMIF([1]Receipts!H:H,'[1]Annual accounts'!B31,[1]Receipts!C:C)</f>
        <v>0</v>
      </c>
      <c r="E31" s="7"/>
      <c r="G31" s="4" t="str">
        <f>[1]Summaries!B12</f>
        <v>Licences</v>
      </c>
      <c r="H31" s="20">
        <f>SUMIF([1]Expenses!H:H,'[1]Annual accounts'!G31,[1]Expenses!C:C)</f>
        <v>20</v>
      </c>
      <c r="I31" s="20"/>
      <c r="K31" s="11" t="s">
        <v>14</v>
      </c>
      <c r="L31" s="12"/>
      <c r="M31" s="32"/>
    </row>
    <row r="32" spans="1:16" x14ac:dyDescent="0.35">
      <c r="B32" t="str">
        <f>[1]Summaries!B31</f>
        <v>Table Tennis</v>
      </c>
      <c r="C32" s="20">
        <f>SUMIF([1]Receipts!H:H,'[1]Annual accounts'!B32,[1]Receipts!C:C)</f>
        <v>68</v>
      </c>
      <c r="E32" s="7"/>
      <c r="G32" s="4" t="str">
        <f>[1]Summaries!B13</f>
        <v>Office overheads</v>
      </c>
      <c r="H32" s="20">
        <f>SUMIF([1]Expenses!H:H,'[1]Annual accounts'!G32,[1]Expenses!C:C)</f>
        <v>0</v>
      </c>
      <c r="I32" s="20"/>
      <c r="K32" s="33" t="s">
        <v>15</v>
      </c>
      <c r="M32" s="25">
        <v>10000</v>
      </c>
    </row>
    <row r="33" spans="1:17" ht="15.5" x14ac:dyDescent="0.35">
      <c r="B33" t="str">
        <f>[1]Summaries!B33</f>
        <v>Tai Chi Practice</v>
      </c>
      <c r="C33" s="20">
        <f>SUMIF([1]Receipts!H:H,'[1]Annual accounts'!B33,[1]Receipts!C:C)</f>
        <v>0</v>
      </c>
      <c r="E33" s="7"/>
      <c r="G33" s="4" t="str">
        <f>[1]Summaries!B14</f>
        <v>Newsletter</v>
      </c>
      <c r="H33" s="20">
        <f>SUMIF([1]Expenses!H:H,'[1]Annual accounts'!G33,[1]Expenses!C:C)</f>
        <v>16</v>
      </c>
      <c r="I33" s="21">
        <f>SUM(H28:H33)</f>
        <v>878.51</v>
      </c>
      <c r="K33" s="17" t="s">
        <v>16</v>
      </c>
      <c r="M33" s="25">
        <v>0</v>
      </c>
      <c r="O33" s="34"/>
    </row>
    <row r="34" spans="1:17" ht="15.5" x14ac:dyDescent="0.35">
      <c r="B34" t="str">
        <f>[1]Summaries!B34</f>
        <v>The Narth Singers</v>
      </c>
      <c r="C34" s="20">
        <f>SUMIF([1]Receipts!H:H,'[1]Annual accounts'!B34,[1]Receipts!C:C)</f>
        <v>0</v>
      </c>
      <c r="E34" s="7"/>
      <c r="H34" s="20"/>
      <c r="I34" s="20"/>
      <c r="K34" s="35" t="s">
        <v>17</v>
      </c>
      <c r="L34" s="36"/>
      <c r="M34" s="37">
        <f>P27-M32</f>
        <v>22150.919999999995</v>
      </c>
      <c r="O34" s="34"/>
      <c r="P34" s="24"/>
      <c r="Q34" s="20"/>
    </row>
    <row r="35" spans="1:17" x14ac:dyDescent="0.35">
      <c r="B35" t="str">
        <f>[1]Summaries!B36</f>
        <v>Wye Valley Women</v>
      </c>
      <c r="C35" s="20">
        <f>SUMIF([1]Receipts!H:H,'[1]Annual accounts'!B35,[1]Receipts!C:C)</f>
        <v>15</v>
      </c>
      <c r="E35" s="7"/>
      <c r="F35" s="15" t="s">
        <v>18</v>
      </c>
      <c r="H35" s="20"/>
    </row>
    <row r="36" spans="1:17" ht="15.5" x14ac:dyDescent="0.35">
      <c r="B36" t="str">
        <f>[1]Summaries!B37</f>
        <v>Yoga</v>
      </c>
      <c r="C36" s="20">
        <f>SUMIF([1]Receipts!H:H,'[1]Annual accounts'!B36,[1]Receipts!C:C)</f>
        <v>0</v>
      </c>
      <c r="E36" s="7"/>
      <c r="G36" s="4" t="str">
        <f>[1]Summaries!B16</f>
        <v>Electricity</v>
      </c>
      <c r="H36" s="20">
        <f>SUMIF([1]Expenses!H:H,'[1]Annual accounts'!G36,[1]Expenses!C:C)</f>
        <v>184.85</v>
      </c>
      <c r="I36" s="20"/>
      <c r="K36" s="11" t="s">
        <v>19</v>
      </c>
      <c r="L36" s="38"/>
      <c r="M36" s="14"/>
      <c r="N36" s="34"/>
      <c r="O36" s="34"/>
    </row>
    <row r="37" spans="1:17" ht="15.5" x14ac:dyDescent="0.35">
      <c r="B37" t="str">
        <f>[1]Summaries!B38</f>
        <v>Zumba</v>
      </c>
      <c r="C37" s="20">
        <f>SUMIF([1]Receipts!H:H,'[1]Annual accounts'!B37,[1]Receipts!C:C)</f>
        <v>0</v>
      </c>
      <c r="D37" s="21">
        <f>SUM(C29:C37)</f>
        <v>158</v>
      </c>
      <c r="G37" s="4" t="str">
        <f>[1]Summaries!B17</f>
        <v>Rates/Water</v>
      </c>
      <c r="H37" s="20">
        <f>SUMIF([1]Expenses!H:H,'[1]Annual accounts'!G37,[1]Expenses!C:C)</f>
        <v>20.309999999999999</v>
      </c>
      <c r="I37" s="20"/>
      <c r="K37" s="17" t="s">
        <v>20</v>
      </c>
      <c r="L37" s="34"/>
      <c r="M37" s="39">
        <f>[2]Stock!$X$5</f>
        <v>543.4425</v>
      </c>
      <c r="O37" s="34"/>
    </row>
    <row r="38" spans="1:17" ht="15.5" x14ac:dyDescent="0.35">
      <c r="B38"/>
      <c r="C38" s="20"/>
      <c r="D38" s="20"/>
      <c r="G38" s="4" t="str">
        <f>[1]Summaries!B18</f>
        <v>Phone &amp; internet</v>
      </c>
      <c r="H38" s="20">
        <f>SUMIF([1]Expenses!H:H,'[1]Annual accounts'!G38,[1]Expenses!C:C)</f>
        <v>85.5</v>
      </c>
      <c r="I38" s="21">
        <f>SUM(H36:H38)</f>
        <v>290.65999999999997</v>
      </c>
      <c r="K38" s="40" t="s">
        <v>21</v>
      </c>
      <c r="L38" s="36"/>
      <c r="M38" s="41">
        <v>0</v>
      </c>
      <c r="O38" s="34"/>
    </row>
    <row r="39" spans="1:17" ht="15.5" x14ac:dyDescent="0.35">
      <c r="A39" s="15" t="s">
        <v>22</v>
      </c>
      <c r="C39" s="20"/>
      <c r="H39" s="20"/>
      <c r="I39" s="20"/>
      <c r="K39" s="42" t="s">
        <v>23</v>
      </c>
      <c r="L39" s="43"/>
      <c r="M39" s="31">
        <f>M37+M38</f>
        <v>543.4425</v>
      </c>
      <c r="O39" s="34"/>
    </row>
    <row r="40" spans="1:17" ht="15.5" x14ac:dyDescent="0.35">
      <c r="B40" s="4" t="str">
        <f>[1]Summaries!B44</f>
        <v>Glade Tavern</v>
      </c>
      <c r="C40" s="20">
        <f>SUMIF([1]Receipts!H:H,'[1]Annual accounts'!B40,[1]Receipts!C:C)</f>
        <v>798.6</v>
      </c>
      <c r="F40" s="15" t="s">
        <v>22</v>
      </c>
      <c r="O40" s="34"/>
    </row>
    <row r="41" spans="1:17" x14ac:dyDescent="0.35">
      <c r="B41" s="4">
        <f>[1]Summaries!B50</f>
        <v>0</v>
      </c>
      <c r="C41" s="20">
        <f>SUMIF([1]Receipts!H:H,'[1]Annual accounts'!B41,[1]Receipts!C:C)</f>
        <v>0</v>
      </c>
      <c r="D41" s="21">
        <f>SUM(C40:C41)</f>
        <v>798.6</v>
      </c>
      <c r="F41" s="44" t="s">
        <v>24</v>
      </c>
      <c r="G41" s="4" t="str">
        <f>[1]Summaries!B42</f>
        <v>Bar stock</v>
      </c>
      <c r="H41" s="20">
        <f>SUMIF([1]Expenses!H:H,'[1]Annual accounts'!G41,[1]Expenses!C:C)</f>
        <v>587.87</v>
      </c>
      <c r="I41" s="20"/>
      <c r="K41" s="15" t="s">
        <v>25</v>
      </c>
    </row>
    <row r="42" spans="1:17" x14ac:dyDescent="0.35">
      <c r="E42" s="7"/>
      <c r="G42" s="4" t="str">
        <f>[1]Summaries!B44</f>
        <v>Glade Tavern</v>
      </c>
      <c r="H42" s="20">
        <f>SUMIF([1]Expenses!H:H,'[1]Annual accounts'!G42,[1]Expenses!C:C)</f>
        <v>95.57</v>
      </c>
      <c r="I42" s="20"/>
      <c r="K42" s="45" t="s">
        <v>26</v>
      </c>
      <c r="L42" t="s">
        <v>49</v>
      </c>
    </row>
    <row r="43" spans="1:17" ht="15.5" x14ac:dyDescent="0.35">
      <c r="A43" s="15" t="s">
        <v>27</v>
      </c>
      <c r="C43" s="20"/>
      <c r="E43" s="7"/>
      <c r="G43" s="4">
        <f>[1]Summaries!B50</f>
        <v>0</v>
      </c>
      <c r="H43" s="20">
        <f>SUMIF([1]Expenses!H:H,'[1]Annual accounts'!G43,[1]Expenses!C:C)</f>
        <v>0</v>
      </c>
      <c r="I43" s="21">
        <f>SUM(H41:H43)</f>
        <v>683.44</v>
      </c>
      <c r="L43"/>
      <c r="N43" s="34"/>
      <c r="O43" s="34"/>
    </row>
    <row r="44" spans="1:17" x14ac:dyDescent="0.35">
      <c r="B44" s="4" t="str">
        <f>[1]Summaries!B19</f>
        <v>General donations</v>
      </c>
      <c r="C44" s="20">
        <f>SUMIF([1]Receipts!H:H,'[1]Annual accounts'!B44,[1]Receipts!C:C)</f>
        <v>157.79</v>
      </c>
      <c r="E44" s="7"/>
      <c r="K44" s="45" t="s">
        <v>28</v>
      </c>
      <c r="L44" s="4" t="s">
        <v>29</v>
      </c>
    </row>
    <row r="45" spans="1:17" x14ac:dyDescent="0.35">
      <c r="B45" s="4" t="str">
        <f>[1]Summaries!B21</f>
        <v>Oil syndicate donations</v>
      </c>
      <c r="C45" s="20">
        <f>SUMIF([1]Receipts!H:H,'[1]Annual accounts'!B45,[1]Receipts!C:C)</f>
        <v>271</v>
      </c>
      <c r="E45" s="7"/>
      <c r="F45" s="15" t="s">
        <v>27</v>
      </c>
      <c r="H45" s="20"/>
      <c r="L45" s="4" t="s">
        <v>30</v>
      </c>
    </row>
    <row r="46" spans="1:17" x14ac:dyDescent="0.35">
      <c r="B46" s="4" t="str">
        <f>[1]Summaries!B24</f>
        <v>100 Club</v>
      </c>
      <c r="C46" s="20">
        <f>SUMIF([1]Receipts!H:H,'[1]Annual accounts'!B46,[1]Receipts!C:C)</f>
        <v>227</v>
      </c>
      <c r="E46" s="7"/>
      <c r="F46" s="44"/>
      <c r="G46" t="str">
        <f>[1]Summaries!B24</f>
        <v>100 Club</v>
      </c>
      <c r="H46" s="20">
        <f>[1]Summaries!D24</f>
        <v>105</v>
      </c>
    </row>
    <row r="47" spans="1:17" x14ac:dyDescent="0.35">
      <c r="B47" s="4" t="str">
        <f>[1]Summaries!B25</f>
        <v>Calendars</v>
      </c>
      <c r="C47" s="20">
        <f>SUMIF([1]Receipts!H:H,'[1]Annual accounts'!B47,[1]Receipts!C:C)</f>
        <v>0</v>
      </c>
      <c r="D47" s="21">
        <f>SUM(C44:C47)</f>
        <v>655.79</v>
      </c>
      <c r="E47" s="7"/>
      <c r="G47" t="str">
        <f>[1]Summaries!B25</f>
        <v>Calendars</v>
      </c>
      <c r="H47" s="20">
        <f>[1]Summaries!D25</f>
        <v>0</v>
      </c>
      <c r="I47" s="21">
        <f>SUM(H46:H47)</f>
        <v>105</v>
      </c>
      <c r="J47" s="20"/>
    </row>
    <row r="48" spans="1:17" x14ac:dyDescent="0.35">
      <c r="E48" s="7"/>
    </row>
    <row r="49" spans="1:17" x14ac:dyDescent="0.35">
      <c r="A49" s="15" t="s">
        <v>31</v>
      </c>
      <c r="E49" s="7"/>
      <c r="F49" s="15" t="s">
        <v>31</v>
      </c>
    </row>
    <row r="50" spans="1:17" x14ac:dyDescent="0.35">
      <c r="B50" t="s">
        <v>32</v>
      </c>
      <c r="C50" s="20">
        <f>[1]Summaries!C15</f>
        <v>9.3000000000000007</v>
      </c>
      <c r="D50" s="21">
        <f>C50</f>
        <v>9.3000000000000007</v>
      </c>
      <c r="E50" s="7"/>
      <c r="G50" t="s">
        <v>33</v>
      </c>
      <c r="H50" s="20">
        <f>[1]Summaries!D15</f>
        <v>0</v>
      </c>
      <c r="I50" s="21">
        <f>H50</f>
        <v>0</v>
      </c>
    </row>
    <row r="51" spans="1:17" x14ac:dyDescent="0.35">
      <c r="E51" s="7"/>
    </row>
    <row r="52" spans="1:17" x14ac:dyDescent="0.35">
      <c r="E52" s="7"/>
    </row>
    <row r="53" spans="1:17" x14ac:dyDescent="0.35">
      <c r="A53" s="15" t="s">
        <v>34</v>
      </c>
      <c r="C53" s="20"/>
      <c r="E53" s="24"/>
      <c r="F53" s="15" t="s">
        <v>35</v>
      </c>
    </row>
    <row r="54" spans="1:17" ht="15.5" x14ac:dyDescent="0.35">
      <c r="A54" s="44"/>
      <c r="B54" t="s">
        <v>36</v>
      </c>
      <c r="C54" s="20">
        <f>[1]Summaries!C26</f>
        <v>0</v>
      </c>
      <c r="D54" s="21">
        <f>SUM(C54:C54)</f>
        <v>0</v>
      </c>
      <c r="E54" s="24"/>
      <c r="G54" t="s">
        <v>35</v>
      </c>
      <c r="H54" s="20">
        <f>[1]Summaries!T24</f>
        <v>775</v>
      </c>
      <c r="I54" s="21">
        <f>H54</f>
        <v>775</v>
      </c>
      <c r="N54" s="34"/>
    </row>
    <row r="55" spans="1:17" x14ac:dyDescent="0.35">
      <c r="B55"/>
      <c r="C55" s="20"/>
      <c r="E55" s="24"/>
    </row>
    <row r="56" spans="1:17" ht="15.5" x14ac:dyDescent="0.35">
      <c r="B56" s="5" t="s">
        <v>37</v>
      </c>
      <c r="C56" s="46">
        <f>SUM(C24:C55)</f>
        <v>1854.6899999999998</v>
      </c>
      <c r="D56" s="47"/>
      <c r="E56" s="48"/>
      <c r="F56" s="34"/>
      <c r="G56" s="5" t="s">
        <v>38</v>
      </c>
      <c r="H56" s="46">
        <f>SUM(H24:H55)</f>
        <v>2732.6099999999997</v>
      </c>
    </row>
    <row r="57" spans="1:17" x14ac:dyDescent="0.35">
      <c r="D57" s="20"/>
      <c r="E57" s="24"/>
    </row>
    <row r="58" spans="1:17" x14ac:dyDescent="0.35">
      <c r="D58" s="20"/>
      <c r="E58" s="24"/>
    </row>
    <row r="59" spans="1:17" ht="16" thickBot="1" x14ac:dyDescent="0.4">
      <c r="B59" s="49" t="s">
        <v>39</v>
      </c>
      <c r="C59" s="50"/>
      <c r="D59" s="51"/>
      <c r="E59" s="50"/>
      <c r="F59" s="50"/>
      <c r="G59" s="50"/>
      <c r="H59" s="52">
        <f>C56-H56</f>
        <v>-877.91999999999985</v>
      </c>
    </row>
    <row r="60" spans="1:17" ht="16" thickTop="1" x14ac:dyDescent="0.35">
      <c r="B60" s="5"/>
      <c r="C60" s="53"/>
      <c r="D60" s="34"/>
      <c r="H60" s="24"/>
    </row>
    <row r="61" spans="1:17" hidden="1" x14ac:dyDescent="0.35"/>
    <row r="62" spans="1:17" hidden="1" x14ac:dyDescent="0.35">
      <c r="K62" s="15"/>
      <c r="L62" s="54" t="s">
        <v>40</v>
      </c>
      <c r="M62" s="54" t="s">
        <v>8</v>
      </c>
      <c r="N62" s="54" t="s">
        <v>42</v>
      </c>
      <c r="P62" s="54" t="s">
        <v>41</v>
      </c>
      <c r="Q62" s="54" t="s">
        <v>44</v>
      </c>
    </row>
    <row r="63" spans="1:17" hidden="1" x14ac:dyDescent="0.35">
      <c r="K63" t="s">
        <v>45</v>
      </c>
      <c r="L63" s="24">
        <f>L26</f>
        <v>60.86</v>
      </c>
      <c r="M63" s="24">
        <f>M26</f>
        <v>140</v>
      </c>
      <c r="N63" s="24">
        <f>O26</f>
        <v>5.42</v>
      </c>
      <c r="O63" s="4" t="s">
        <v>45</v>
      </c>
      <c r="P63" s="24">
        <f>N26-Q63</f>
        <v>22822.559999999998</v>
      </c>
      <c r="Q63" s="24">
        <v>10000</v>
      </c>
    </row>
    <row r="64" spans="1:17" hidden="1" x14ac:dyDescent="0.35">
      <c r="K64" t="s">
        <v>46</v>
      </c>
      <c r="L64" s="24">
        <f>L27</f>
        <v>129.11000000000001</v>
      </c>
      <c r="M64" s="24">
        <f>M27</f>
        <v>140</v>
      </c>
      <c r="N64" s="24">
        <f>O27</f>
        <v>5.42</v>
      </c>
      <c r="O64" s="4" t="s">
        <v>46</v>
      </c>
      <c r="P64" s="24">
        <f>N27-Q64</f>
        <v>21876.389999999996</v>
      </c>
      <c r="Q64" s="24">
        <v>10000</v>
      </c>
    </row>
    <row r="65" spans="2:16" hidden="1" x14ac:dyDescent="0.35">
      <c r="C65" s="54" t="s">
        <v>47</v>
      </c>
      <c r="D65" s="54" t="s">
        <v>48</v>
      </c>
      <c r="K65" s="15"/>
      <c r="L65" s="54"/>
      <c r="M65" s="54"/>
      <c r="N65" s="54"/>
      <c r="O65" s="54"/>
      <c r="P65" s="54"/>
    </row>
    <row r="66" spans="2:16" hidden="1" x14ac:dyDescent="0.35">
      <c r="B66" s="15" t="s">
        <v>5</v>
      </c>
      <c r="C66" s="55">
        <f>D26+D37</f>
        <v>391</v>
      </c>
      <c r="D66" s="55">
        <v>0</v>
      </c>
      <c r="G66" s="15"/>
      <c r="H66" s="20"/>
      <c r="K66" s="15"/>
      <c r="L66" t="s">
        <v>45</v>
      </c>
      <c r="M66" t="s">
        <v>45</v>
      </c>
      <c r="N66" t="s">
        <v>46</v>
      </c>
      <c r="O66" t="s">
        <v>46</v>
      </c>
    </row>
    <row r="67" spans="2:16" hidden="1" x14ac:dyDescent="0.35">
      <c r="B67" s="15" t="s">
        <v>22</v>
      </c>
      <c r="C67" s="55">
        <f>D41</f>
        <v>798.6</v>
      </c>
      <c r="D67" s="55">
        <f>I43</f>
        <v>683.44</v>
      </c>
      <c r="G67" s="15"/>
      <c r="K67" s="54" t="s">
        <v>40</v>
      </c>
      <c r="L67" s="20">
        <v>60.86</v>
      </c>
      <c r="M67" s="20"/>
      <c r="N67" s="24">
        <v>122.86</v>
      </c>
      <c r="P67" s="24"/>
    </row>
    <row r="68" spans="2:16" hidden="1" x14ac:dyDescent="0.35">
      <c r="B68" s="15" t="s">
        <v>27</v>
      </c>
      <c r="C68" s="55">
        <f>D47</f>
        <v>655.79</v>
      </c>
      <c r="D68" s="55">
        <f>I47</f>
        <v>105</v>
      </c>
      <c r="G68" s="15"/>
      <c r="K68" s="54" t="s">
        <v>8</v>
      </c>
      <c r="L68" s="20">
        <v>140</v>
      </c>
      <c r="M68" s="20"/>
      <c r="N68" s="24">
        <v>140</v>
      </c>
    </row>
    <row r="69" spans="2:16" hidden="1" x14ac:dyDescent="0.35">
      <c r="B69" s="15" t="s">
        <v>18</v>
      </c>
      <c r="C69" s="55">
        <v>0</v>
      </c>
      <c r="D69" s="55">
        <f>I38</f>
        <v>290.65999999999997</v>
      </c>
      <c r="K69" s="54" t="s">
        <v>42</v>
      </c>
      <c r="L69" s="20">
        <v>5.42</v>
      </c>
      <c r="M69" s="20"/>
      <c r="N69" s="24">
        <v>5.42</v>
      </c>
    </row>
    <row r="70" spans="2:16" hidden="1" x14ac:dyDescent="0.35">
      <c r="B70" s="15" t="s">
        <v>10</v>
      </c>
      <c r="C70" s="55">
        <v>0</v>
      </c>
      <c r="D70" s="55">
        <f>I33</f>
        <v>878.51</v>
      </c>
      <c r="K70" s="54" t="s">
        <v>41</v>
      </c>
      <c r="L70" s="20"/>
      <c r="M70" s="20">
        <v>22822.560000000001</v>
      </c>
      <c r="O70" s="24">
        <v>21970.239999999998</v>
      </c>
    </row>
    <row r="71" spans="2:16" hidden="1" x14ac:dyDescent="0.35">
      <c r="B71" s="15" t="s">
        <v>35</v>
      </c>
      <c r="C71" s="55">
        <v>0</v>
      </c>
      <c r="D71" s="55">
        <f>I54</f>
        <v>775</v>
      </c>
      <c r="K71" s="54" t="s">
        <v>44</v>
      </c>
      <c r="L71" s="20"/>
      <c r="M71" s="20">
        <v>10000</v>
      </c>
      <c r="O71" s="24">
        <v>10000</v>
      </c>
    </row>
    <row r="72" spans="2:16" hidden="1" x14ac:dyDescent="0.35">
      <c r="B72" s="15" t="s">
        <v>43</v>
      </c>
      <c r="C72" s="20">
        <f>SUM(C66:C68)</f>
        <v>1845.3899999999999</v>
      </c>
      <c r="D72" s="20">
        <f>SUM(D67:D71)</f>
        <v>2732.6099999999997</v>
      </c>
      <c r="K72" s="18"/>
      <c r="L72" s="24"/>
      <c r="M72" s="24"/>
    </row>
    <row r="73" spans="2:16" hidden="1" x14ac:dyDescent="0.35">
      <c r="L73" s="24"/>
      <c r="M73" s="24"/>
    </row>
    <row r="74" spans="2:16" hidden="1" x14ac:dyDescent="0.35">
      <c r="K74" s="18"/>
      <c r="L74" s="24"/>
      <c r="M74" s="24"/>
    </row>
    <row r="75" spans="2:16" hidden="1" x14ac:dyDescent="0.35"/>
    <row r="76" spans="2:16" hidden="1" x14ac:dyDescent="0.35">
      <c r="G7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Lloyd</dc:creator>
  <cp:lastModifiedBy>David Lloyd</cp:lastModifiedBy>
  <dcterms:created xsi:type="dcterms:W3CDTF">2022-01-11T15:43:47Z</dcterms:created>
  <dcterms:modified xsi:type="dcterms:W3CDTF">2022-01-11T15:47:22Z</dcterms:modified>
</cp:coreProperties>
</file>